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1"/>
  </bookViews>
  <sheets>
    <sheet name="Баланс энергии на 2015г." sheetId="1" r:id="rId1"/>
    <sheet name="Баланс мощности на 2015г." sheetId="2" r:id="rId2"/>
  </sheets>
  <externalReferences>
    <externalReference r:id="rId5"/>
    <externalReference r:id="rId6"/>
    <externalReference r:id="rId7"/>
  </externalReferences>
  <definedNames>
    <definedName name="P1_SCOPE_PROT1" hidden="1">'Баланс энергии на 2015г.'!#REF!,'Баланс энергии на 2015г.'!#REF!,'Баланс энергии на 2015г.'!#REF!,'Баланс энергии на 2015г.'!$J$12,'Баланс энергии на 2015г.'!$L$12:$L$13</definedName>
    <definedName name="P1_SCOPE_PROT13" hidden="1">'[1]УПХ'!$A$13:$A$16,'[1]УПХ'!$A$22:$A$22,'[1]УПХ'!#REF!,'[1]УПХ'!#REF!,'[1]УПХ'!$A$45:$A$45,'[1]УПХ'!$C$45:$C$45,'[1]УПХ'!#REF!,'[1]УПХ'!#REF!</definedName>
    <definedName name="P1_SCOPE_PROT14" hidden="1">#REF!,#REF!,#REF!,#REF!,#REF!,#REF!,#REF!,#REF!</definedName>
    <definedName name="P1_SCOPE_PROT16" hidden="1">'[1]Транспортн'!$A$7:$A$16,'[1]Транспортн'!#REF!,'[1]Транспортн'!#REF!,'[1]Транспортн'!#REF!,'[1]Транспортн'!#REF!,'[1]Транспортн'!#REF!</definedName>
    <definedName name="P1_SCOPE_PROT2" hidden="1">'Баланс мощности на 2015г.'!#REF!,'Баланс мощности на 2015г.'!#REF!,'Баланс мощности на 2015г.'!#REF!,'Баланс мощности на 2015г.'!#REF!,'Баланс мощности на 2015г.'!#REF!</definedName>
    <definedName name="P1_SCOPE_PROT22" hidden="1">'[1]Страхов'!$A$19:$A$24,'[1]Страхов'!$A$15:$A$16,'[1]Страхов'!$A$11:$A$12,'[1]Страхов'!$A$7:$A$8,'[1]Страхов'!$C$7:$C$8,'[1]Страхов'!#REF!,'[1]Страхов'!$C$11:$C$12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'[1]П.1.16. оплата труда ОПР'!$E$36:$E$37,'[1]П.1.16. оплата труда ОПР'!$D$35,'[1]П.1.16. оплата труда ОПР'!#REF!,'[1]П.1.16. оплата труда ОПР'!#REF!</definedName>
    <definedName name="P2_SCOPE_PROT1" hidden="1">'Баланс энергии на 2015г.'!$T$12,'Баланс энергии на 2015г.'!$V$12:$V$13,'Баланс энергии на 2015г.'!#REF!,'Баланс энергии на 2015г.'!#REF!,'Баланс энергии на 2015г.'!#REF!</definedName>
    <definedName name="P2_SCOPE_PROT13" hidden="1">'[1]УПХ'!#REF!,'[1]УПХ'!#REF!,'[1]УПХ'!#REF!,'[1]УПХ'!#REF!,'[1]УПХ'!$C$22:$C$22,'[1]УПХ'!$C$13:$C$16,'[1]УПХ'!#REF!,'[1]УПХ'!#REF!</definedName>
    <definedName name="P2_SCOPE_PROT14" hidden="1">#REF!,#REF!,#REF!,#REF!,#REF!,#REF!,#REF!,#REF!</definedName>
    <definedName name="P2_SCOPE_PROT2" hidden="1">'Баланс мощности на 2015г.'!#REF!,'Баланс мощности на 2015г.'!#REF!,'Баланс мощности на 2015г.'!#REF!,'Баланс мощности на 2015г.'!#REF!,'Баланс мощности на 2015г.'!$E$12</definedName>
    <definedName name="P2_SCOPE_PROT22" hidden="1">'[1]Страхов'!#REF!,'[1]Страхов'!$C$15:$C$16,'[1]Страхов'!#REF!,'[1]Страхов'!$C$19:$C$24,'[1]Страхов'!#REF!,'[1]Страхов'!$C$27:$C$28</definedName>
    <definedName name="P2_SCOPE_PROT27" hidden="1">#REF!,#REF!,#REF!,#REF!,#REF!,#REF!</definedName>
    <definedName name="P2_SCOPE_PROT5" hidden="1">#REF!,#REF!,#REF!</definedName>
    <definedName name="P2_SCOPE_PROT8" hidden="1">'[1]П.1.16. оплата труда ОПР'!$D$33,'[1]П.1.16. оплата труда ОПР'!#REF!,'[1]П.1.16. оплата труда ОПР'!#REF!,'[1]П.1.16. оплата труда ОПР'!#REF!</definedName>
    <definedName name="P3_SCOPE_PROT1" hidden="1">'Баланс энергии на 2015г.'!#REF!,'Баланс энергии на 2015г.'!#REF!,'Баланс энергии на 2015г.'!$S$23:$V$25,'Баланс энергии на 2015г.'!$S$20:$V$21,'Баланс энергии на 2015г.'!$S$15:$V$18</definedName>
    <definedName name="P3_SCOPE_PROT14" hidden="1">#REF!,#REF!,#REF!,#REF!,#REF!,#REF!,#REF!,#REF!,#REF!</definedName>
    <definedName name="P3_SCOPE_PROT2" hidden="1">'Баланс мощности на 2015г.'!$G$12:$G$13,'Баланс мощности на 2015г.'!$D$15:$G$18,'Баланс мощности на 2015г.'!$D$21:$G$21,'Баланс мощности на 2015г.'!$D$23:$G$25,'Баланс мощности на 2015г.'!$J$12</definedName>
    <definedName name="P3_SCOPE_PROT8" hidden="1">'[1]П.1.16. оплата труда ОПР'!$D$29,'[1]П.1.16. оплата труда ОПР'!#REF!,'[1]П.1.16. оплата труда ОПР'!#REF!,'[1]П.1.16. оплата труда ОПР'!$D$26,'[1]П.1.16. оплата труда ОПР'!#REF!</definedName>
    <definedName name="P4_SCOPE_PROT1" hidden="1">'Баланс энергии на 2015г.'!$I$15:$L$18,'Баланс энергии на 2015г.'!$I$20:$L$21,'Баланс энергии на 2015г.'!$I$23:$L$25,'Баланс энергии на 2015г.'!#REF!,'Баланс энергии на 2015г.'!#REF!</definedName>
    <definedName name="P4_SCOPE_PROT14" hidden="1">#REF!,#REF!,#REF!,#REF!,#REF!,#REF!,#REF!,#REF!,#REF!</definedName>
    <definedName name="P4_SCOPE_PROT2" hidden="1">'Баланс мощности на 2015г.'!$L$12:$L$13,'Баланс мощности на 2015г.'!$I$15:$L$18,'Баланс мощности на 2015г.'!$I$21:$L$21,'Баланс мощности на 2015г.'!$I$23:$L$25,'Баланс мощности на 2015г.'!$O$12</definedName>
    <definedName name="P4_SCOPE_PROT8" hidden="1">'[1]П.1.16. оплата труда ОПР'!#REF!,'[1]П.1.16. оплата труда ОПР'!$D$23,'[1]П.1.16. оплата труда ОПР'!$D$20,'[1]П.1.16. оплата труда ОПР'!#REF!,'[1]П.1.16. оплата труда ОПР'!#REF!</definedName>
    <definedName name="P5_SCOPE_PROT1" hidden="1">'Баланс энергии на 2015г.'!#REF!,'Баланс энергии на 2015г.'!#REF!,'Баланс энергии на 2015г.'!#REF!,'Баланс энергии на 2015г.'!#REF!,'Баланс энергии на 2015г.'!#REF!</definedName>
    <definedName name="P5_SCOPE_PROT2" hidden="1">'Баланс мощности на 2015г.'!$Q$12:$Q$13,'Баланс мощности на 2015г.'!$N$15:$Q$18,'Баланс мощности на 2015г.'!$N$21:$Q$21,'Баланс мощности на 2015г.'!$N$23:$Q$25,'Баланс мощности на 2015г.'!#REF!</definedName>
    <definedName name="P5_SCOPE_PROT8" hidden="1">'[1]П.1.16. оплата труда ОПР'!#REF!,'[1]П.1.16. оплата труда ОПР'!#REF!,'[1]П.1.16. оплата труда ОПР'!$D$17,'[1]П.1.16. оплата труда ОПР'!#REF!,'[1]П.1.16. оплата труда ОПР'!#REF!</definedName>
    <definedName name="P6_SCOPE_PROT1" hidden="1">'Баланс энергии на 2015г.'!#REF!,'Баланс энергии на 2015г.'!#REF!,'Баланс энергии на 2015г.'!$A$40:$B$42,'Баланс энергии на 2015г.'!#REF!,P1_SCOPE_PROT1,P2_SCOPE_PROT1</definedName>
    <definedName name="P6_SCOPE_PROT8" hidden="1">'[1]П.1.16. оплата труда ОПР'!$D$14,'[1]П.1.16. оплата труда ОПР'!#REF!,'[1]П.1.16. оплата труда ОПР'!#REF!,'[1]П.1.16. оплата труда ОПР'!$D$11</definedName>
    <definedName name="SCOPE_DIP1_1">'Баланс энергии на 2015г.'!#REF!</definedName>
    <definedName name="SCOPE_DIP1_2">'Баланс энергии на 2015г.'!#REF!</definedName>
    <definedName name="SCOPE_MNTH">'[1]TEHSHEET'!$E$7:$E$18</definedName>
    <definedName name="SCOPE_PROT1">P3_SCOPE_PROT1,P4_SCOPE_PROT1,P5_SCOPE_PROT1,P6_SCOPE_PROT1</definedName>
    <definedName name="SCOPE_PROT10">'[1]материалы'!#REF!,'[1]материалы'!#REF!,'[1]материалы'!$B$14:$D$15,'[1]материалы'!$B$17:$D$21,'[1]материалы'!$B$24:$D$29,'[1]материалы'!$A$29:$A$29</definedName>
    <definedName name="SCOPE_PROT11">'[1]Ремонты 2012 план'!$G$8:$G$11,'[1]Ремонты 2012 план'!$A$15:$G$19,'[1]Ремонты 2012 план'!$G$21,'[1]Ремонты 2012 план'!$A$8:$E$11</definedName>
    <definedName name="SCOPE_PROT12">'[1]Сводная ремонт'!$B$11:$C$12,'[1]Сводная ремонт'!$C$7:$D$8,'[1]Сводная ремонт'!$B$7:$B$8</definedName>
    <definedName name="SCOPE_PROT13">'[1]УПХ'!$C$7:$C$10,'[1]УПХ'!$A$7:$A$10,P1_SCOPE_PROT13,P2_SCOPE_PROT13</definedName>
    <definedName name="SCOPE_PROT14">#REF!,#REF!,#REF!,P1_SCOPE_PROT14,P2_SCOPE_PROT14,P3_SCOPE_PROT14,P4_SCOPE_PROT14</definedName>
    <definedName name="SCOPE_PROT15">'[1]Пл за Зем'!$B$7:$D$7,'[1]Пл за Зем'!$A$10:$D$14</definedName>
    <definedName name="SCOPE_PROT16">'[1]Транспортн'!#REF!,'[1]Транспортн'!#REF!,'[1]Транспортн'!#REF!,P1_SCOPE_PROT16</definedName>
    <definedName name="SCOPE_PROT18">'[1]ОТ и ТБ'!$A$10:$D$12,'[1]ОТ и ТБ'!$B$6:$D$8,'[1]ОТ и ТБ'!$A$15:$D$17</definedName>
    <definedName name="SCOPE_PROT19">'[1]Аренда им'!$A$15:$D$20,'[1]Аренда им'!$A$8:$D$12,'[1]Аренда им'!$A$23:$D$27</definedName>
    <definedName name="SCOPE_PROT2">P1_SCOPE_PROT2,P2_SCOPE_PROT2,P3_SCOPE_PROT2,P4_SCOPE_PROT2,P5_SCOPE_PROT2</definedName>
    <definedName name="SCOPE_PROT20">'[1]Команд'!#REF!,'[1]Команд'!$E$13,'[1]Команд'!$C$13,'[1]Команд'!$D$7:$D$12</definedName>
    <definedName name="SCOPE_PROT21">'[1]Обуч'!$A$14:$A$20,'[1]Обуч'!$C$7:$C$11,'[1]Обуч'!$C$14:$C$20,'[1]Обуч'!#REF!,'[1]Обуч'!#REF!,'[1]Обуч'!$B$22,'[1]Обуч'!$D$22,'[1]Обуч'!$A$7:$A$11</definedName>
    <definedName name="SCOPE_PROT22">'[1]Страхов'!#REF!,'[1]Страхов'!$D$30,'[1]Страхов'!$B$30,'[1]Страхов'!$A$27:$A$28,P1_SCOPE_PROT22,P2_SCOPE_PROT22</definedName>
    <definedName name="SCOPE_PROT23">'[1]Др проч'!$C$6:$C$11,'[1]Др проч'!#REF!,'[1]Др проч'!$D$13,'[1]Др проч'!$B$13,'[1]Др проч'!$A$6:$A$11</definedName>
    <definedName name="SCOPE_PROT24">'[1]Услуги банков'!$C$7:$C$10,'[1]Услуги банков'!$D$6,'[1]Услуги банков'!#REF!,'[1]Услуги банков'!$A$7:$A$10,'[1]Услуги банков'!$B$6</definedName>
    <definedName name="SCOPE_PROT25">'[1]Н на Им'!#REF!,'[1]Н на Им'!$B$11,'[1]Н на Им'!$D$11,'[1]Н на Им'!#REF!,'[1]Н на Им'!$C$7:$C$8</definedName>
    <definedName name="SCOPE_PROT26">#REF!,#REF!,#REF!,#REF!,#REF!</definedName>
    <definedName name="SCOPE_PROT27">#REF!,#REF!,#REF!,#REF!,#REF!,P1_SCOPE_PROT27,P2_SCOPE_PROT27</definedName>
    <definedName name="SCOPE_PROT29">'[1]соц характер'!$A$12:$D$14,'[1]соц характер'!$B$16:$D$18,'[1]соц характер'!$A$20:$D$22,'[1]соц характер'!$A$7:$D$9</definedName>
    <definedName name="SCOPE_PROT3">'[1]П2.2'!$G$30:$G$39,'[1]П2.2'!$G$9:$G$28,'[1]П2.2'!$G$42:$G$45</definedName>
    <definedName name="SCOPE_PROT31">'[1] НВВ передача'!#REF!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'[1]П.1.17'!#REF!,'[1]П.1.17'!$C$15:$E$15,'[1]П.1.17'!$D$9:$D$11</definedName>
    <definedName name="SCOPE_PROT7">'[1]численность'!$C$7:$C$9,'[1]численность'!$D$6,'[1]численность'!#REF!,'[1]численность'!$B$10:$D$13,'[1]численность'!$B$6</definedName>
    <definedName name="SCOPE_PROT8">'[1]П.1.16. оплата труда ОПР'!$C$36:$C$37,P1_SCOPE_PROT8,P2_SCOPE_PROT8,P3_SCOPE_PROT8,P4_SCOPE_PROT8,P5_SCOPE_PROT8,P6_SCOPE_PROT8</definedName>
    <definedName name="T3?L1.4.1">#REF!</definedName>
    <definedName name="T3?L1.5.1">#REF!</definedName>
    <definedName name="БазовыйПериод">'[2]Заголовок'!$B$15</definedName>
    <definedName name="ЗП1">'[3]Лист13'!$A$2</definedName>
    <definedName name="ЗП2">'[3]Лист13'!$B$2</definedName>
    <definedName name="ЗП3">'[3]Лист13'!$C$2</definedName>
    <definedName name="ЗП4">'[3]Лист13'!$D$2</definedName>
    <definedName name="название">'[1] НВВ передача'!#REF!</definedName>
    <definedName name="ОтпускЭлектроэнергииИтогоБаз">'[2]6'!$C$15</definedName>
    <definedName name="ОтпускЭлектроэнергииИтогоРег">'[2]6'!$C$24</definedName>
    <definedName name="ПериодРегулирования">'[2]Заголовок'!$B$14</definedName>
  </definedNames>
  <calcPr fullCalcOnLoad="1"/>
</workbook>
</file>

<file path=xl/sharedStrings.xml><?xml version="1.0" encoding="utf-8"?>
<sst xmlns="http://schemas.openxmlformats.org/spreadsheetml/2006/main" count="496" uniqueCount="77">
  <si>
    <t>Баланс электрической энергии по сетям ВН, СН1, СН2, и НН</t>
  </si>
  <si>
    <t>№ п.п.</t>
  </si>
  <si>
    <t>Показатели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</si>
  <si>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</si>
  <si>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</si>
  <si>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</si>
  <si>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</si>
  <si>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</si>
  <si>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</si>
  <si>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</si>
  <si>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</si>
  <si>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</si>
  <si>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</si>
  <si>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</si>
  <si>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</si>
  <si>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</si>
  <si>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</si>
  <si>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</si>
  <si>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</si>
  <si>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</si>
  <si>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от ОАО "ФСК ЕЭС"</t>
  </si>
  <si>
    <t>1.4.</t>
  </si>
  <si>
    <t xml:space="preserve">от филиала "Владимирэнерго" ОАО "МРСК Центра и Приволжья" </t>
  </si>
  <si>
    <t>1.5.</t>
  </si>
  <si>
    <t>от других сетевых организаций</t>
  </si>
  <si>
    <t>2.</t>
  </si>
  <si>
    <t xml:space="preserve">Потери электроэнергии в сети </t>
  </si>
  <si>
    <t>2.1.</t>
  </si>
  <si>
    <t>то же в % (п.2./п.1.)</t>
  </si>
  <si>
    <t>3.</t>
  </si>
  <si>
    <t>Расход электроэнергии на производственные и хознужды</t>
  </si>
  <si>
    <t>4.</t>
  </si>
  <si>
    <t xml:space="preserve">Полезный отпуск из сети </t>
  </si>
  <si>
    <t>4.1.</t>
  </si>
  <si>
    <t>потребителям, присоединенным к сети</t>
  </si>
  <si>
    <t>4.2.</t>
  </si>
  <si>
    <t>4.3.</t>
  </si>
  <si>
    <t>переток в другие сетевые организации</t>
  </si>
  <si>
    <t>Проверка</t>
  </si>
  <si>
    <t>Примечание</t>
  </si>
  <si>
    <t xml:space="preserve">Расшифровка п. 1.5. (Поступление от других сетевых организаций) </t>
  </si>
  <si>
    <t>№</t>
  </si>
  <si>
    <t>Наименование других сетевых организаций</t>
  </si>
  <si>
    <t>Добавить</t>
  </si>
  <si>
    <t>Итого</t>
  </si>
  <si>
    <t xml:space="preserve">Расшифровка п. 4.3. (Полезный отпуск - переток в другие сетевые организации) </t>
  </si>
  <si>
    <t xml:space="preserve">Расшифровка п. 4.1. (Полезный отпуск потребителям,  присоединенным к сети) </t>
  </si>
  <si>
    <t>Наименование сбытовых организаций</t>
  </si>
  <si>
    <t xml:space="preserve">Электрическая мощность по диапазонам напряжения </t>
  </si>
  <si>
    <t xml:space="preserve">Поступление мощности в сеть , ВСЕГО </t>
  </si>
  <si>
    <t xml:space="preserve">Потери в сети </t>
  </si>
  <si>
    <t>то же в %</t>
  </si>
  <si>
    <t>Расход мощности на производственные и хознужды</t>
  </si>
  <si>
    <t>Полезный отпуск мощности потребителям</t>
  </si>
  <si>
    <t xml:space="preserve">Расшифровка п. 4.2. (Полезный отпуск потребителям,  присоединенным к сети) </t>
  </si>
  <si>
    <t>ОАО "Владимирэнергосбыт" всего, в том числе:</t>
  </si>
  <si>
    <t>прочие потребители</t>
  </si>
  <si>
    <t>население</t>
  </si>
  <si>
    <t>ОАО "ВКС" всего, в том числе:</t>
  </si>
  <si>
    <t>2.2.</t>
  </si>
  <si>
    <t>ОАО "Русэнергосбыт"</t>
  </si>
  <si>
    <t>3.1.</t>
  </si>
  <si>
    <t>3.2.</t>
  </si>
  <si>
    <t>ОАО "Оборонэнергосбыт"</t>
  </si>
  <si>
    <t>Итого всего, в том числе:</t>
  </si>
  <si>
    <t>факт 2013 год (первое полугодие)</t>
  </si>
  <si>
    <t>факт 2013 год (второе полугодие)</t>
  </si>
  <si>
    <t xml:space="preserve">факт 2013 год </t>
  </si>
  <si>
    <t>утверждено на 2014 год</t>
  </si>
  <si>
    <t xml:space="preserve">план 2015 год </t>
  </si>
  <si>
    <t>план 2015 год (первое полугодие)</t>
  </si>
  <si>
    <t>план 2015 год (второе полугодие)</t>
  </si>
  <si>
    <t>Часы использования заявленной (расчетной) мощности 2014 год</t>
  </si>
  <si>
    <t>Часы использования заявленной (расчетной) мощности план 2015 год</t>
  </si>
  <si>
    <t>на собственное потребление</t>
  </si>
  <si>
    <t>ОАО "Владимирский завод "Электроприбор"</t>
  </si>
  <si>
    <t>ОАО "Владимирский завод "Электроприбор" на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</si>
</sst>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0.0000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#,##0.000000"/>
    <numFmt numFmtId="172" formatCode="#,##0.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Franklin Gothic Medium"/>
      <family val="2"/>
    </font>
    <font>
      <b/>
      <sz val="14"/>
      <name val="Times New Roman"/>
      <family val="1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Arial Cyr"/>
      <family val="0"/>
    </font>
    <font>
      <sz val="9"/>
      <name val="Tahoma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sz val="8"/>
      <name val="Arial"/>
      <family val="2"/>
    </font>
    <font>
      <sz val="10"/>
      <name val="NTHarmonica"/>
      <family val="0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0" borderId="0" applyNumberFormat="0">
      <alignment horizontal="left"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4" fontId="9" fillId="21" borderId="7" applyBorder="0">
      <alignment horizontal="right"/>
      <protection/>
    </xf>
    <xf numFmtId="0" fontId="33" fillId="0" borderId="8" applyNumberFormat="0" applyFill="0" applyAlignment="0" applyProtection="0"/>
    <xf numFmtId="0" fontId="30" fillId="22" borderId="9" applyNumberFormat="0" applyAlignment="0" applyProtection="0"/>
    <xf numFmtId="0" fontId="1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9" fillId="0" borderId="11" applyNumberFormat="0" applyFill="0" applyAlignment="0" applyProtection="0"/>
    <xf numFmtId="0" fontId="15" fillId="0" borderId="0">
      <alignment/>
      <protection/>
    </xf>
    <xf numFmtId="168" fontId="16" fillId="0" borderId="0">
      <alignment vertical="top"/>
      <protection/>
    </xf>
    <xf numFmtId="0" fontId="31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9" fillId="4" borderId="0" applyFont="0" applyBorder="0">
      <alignment horizontal="right"/>
      <protection/>
    </xf>
    <xf numFmtId="4" fontId="9" fillId="4" borderId="12" applyBorder="0">
      <alignment horizontal="right"/>
      <protection/>
    </xf>
    <xf numFmtId="0" fontId="23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/>
      <protection locked="0"/>
    </xf>
    <xf numFmtId="0" fontId="7" fillId="0" borderId="13" xfId="57" applyFont="1" applyBorder="1" applyProtection="1">
      <alignment horizontal="center" vertical="center" wrapText="1"/>
      <protection locked="0"/>
    </xf>
    <xf numFmtId="0" fontId="7" fillId="0" borderId="14" xfId="57" applyFont="1" applyBorder="1" applyProtection="1">
      <alignment horizontal="center" vertical="center" wrapText="1"/>
      <protection locked="0"/>
    </xf>
    <xf numFmtId="0" fontId="7" fillId="0" borderId="15" xfId="57" applyFont="1" applyBorder="1" applyProtection="1">
      <alignment horizontal="center" vertical="center" wrapText="1"/>
      <protection locked="0"/>
    </xf>
    <xf numFmtId="0" fontId="3" fillId="0" borderId="16" xfId="57" applyFont="1" applyBorder="1" applyProtection="1">
      <alignment horizontal="center" vertical="center" wrapText="1"/>
      <protection locked="0"/>
    </xf>
    <xf numFmtId="0" fontId="3" fillId="0" borderId="17" xfId="57" applyFont="1" applyBorder="1" applyAlignment="1" applyProtection="1">
      <alignment horizontal="center" vertical="center" wrapText="1"/>
      <protection locked="0"/>
    </xf>
    <xf numFmtId="0" fontId="3" fillId="0" borderId="18" xfId="57" applyFont="1" applyBorder="1" applyProtection="1">
      <alignment horizontal="center" vertical="center" wrapText="1"/>
      <protection locked="0"/>
    </xf>
    <xf numFmtId="0" fontId="3" fillId="0" borderId="19" xfId="57" applyFont="1" applyBorder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164" fontId="2" fillId="4" borderId="12" xfId="76" applyNumberFormat="1" applyFont="1" applyBorder="1" applyProtection="1">
      <alignment horizontal="right"/>
      <protection/>
    </xf>
    <xf numFmtId="164" fontId="2" fillId="4" borderId="21" xfId="76" applyNumberFormat="1" applyFont="1" applyBorder="1" applyProtection="1">
      <alignment horizontal="right"/>
      <protection/>
    </xf>
    <xf numFmtId="164" fontId="2" fillId="4" borderId="22" xfId="76" applyNumberFormat="1" applyFont="1" applyBorder="1" applyProtection="1">
      <alignment horizontal="right"/>
      <protection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164" fontId="2" fillId="0" borderId="23" xfId="0" applyNumberFormat="1" applyFont="1" applyBorder="1" applyAlignment="1" applyProtection="1">
      <alignment horizontal="center"/>
      <protection locked="0"/>
    </xf>
    <xf numFmtId="164" fontId="2" fillId="0" borderId="7" xfId="76" applyNumberFormat="1" applyFont="1" applyFill="1" applyBorder="1" applyAlignment="1" applyProtection="1">
      <alignment horizontal="center"/>
      <protection locked="0"/>
    </xf>
    <xf numFmtId="164" fontId="2" fillId="4" borderId="7" xfId="76" applyNumberFormat="1" applyFont="1" applyBorder="1" applyProtection="1">
      <alignment horizontal="right"/>
      <protection/>
    </xf>
    <xf numFmtId="164" fontId="2" fillId="4" borderId="25" xfId="76" applyNumberFormat="1" applyFont="1" applyBorder="1" applyProtection="1">
      <alignment horizontal="right"/>
      <protection/>
    </xf>
    <xf numFmtId="164" fontId="2" fillId="0" borderId="7" xfId="0" applyNumberFormat="1" applyFont="1" applyBorder="1" applyAlignment="1" applyProtection="1">
      <alignment horizontal="center"/>
      <protection locked="0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0" borderId="7" xfId="58" applyNumberFormat="1" applyFont="1" applyFill="1" applyBorder="1" applyAlignment="1" applyProtection="1">
      <alignment horizontal="center"/>
      <protection locked="0"/>
    </xf>
    <xf numFmtId="164" fontId="2" fillId="21" borderId="7" xfId="58" applyNumberFormat="1" applyFont="1" applyBorder="1" applyProtection="1">
      <alignment horizontal="right"/>
      <protection locked="0"/>
    </xf>
    <xf numFmtId="164" fontId="2" fillId="4" borderId="7" xfId="58" applyNumberFormat="1" applyFont="1" applyFill="1" applyBorder="1" applyProtection="1">
      <alignment horizontal="right"/>
      <protection/>
    </xf>
    <xf numFmtId="164" fontId="2" fillId="21" borderId="25" xfId="58" applyNumberFormat="1" applyFont="1" applyFill="1" applyBorder="1" applyProtection="1">
      <alignment horizontal="right"/>
      <protection locked="0"/>
    </xf>
    <xf numFmtId="164" fontId="2" fillId="4" borderId="25" xfId="58" applyNumberFormat="1" applyFont="1" applyFill="1" applyBorder="1" applyProtection="1">
      <alignment horizontal="right"/>
      <protection/>
    </xf>
    <xf numFmtId="164" fontId="2" fillId="4" borderId="23" xfId="76" applyNumberFormat="1" applyFont="1" applyBorder="1" applyProtection="1">
      <alignment horizontal="right"/>
      <protection/>
    </xf>
    <xf numFmtId="164" fontId="2" fillId="21" borderId="7" xfId="58" applyNumberFormat="1" applyFont="1" applyFill="1" applyBorder="1" applyAlignment="1" applyProtection="1">
      <alignment horizontal="center"/>
      <protection locked="0"/>
    </xf>
    <xf numFmtId="164" fontId="2" fillId="21" borderId="7" xfId="58" applyNumberFormat="1" applyFont="1" applyFill="1" applyBorder="1" applyProtection="1">
      <alignment horizontal="right"/>
      <protection locked="0"/>
    </xf>
    <xf numFmtId="164" fontId="2" fillId="21" borderId="7" xfId="76" applyNumberFormat="1" applyFont="1" applyFill="1" applyBorder="1" applyProtection="1">
      <alignment horizontal="right"/>
      <protection locked="0"/>
    </xf>
    <xf numFmtId="164" fontId="2" fillId="21" borderId="25" xfId="76" applyNumberFormat="1" applyFont="1" applyFill="1" applyBorder="1" applyProtection="1">
      <alignment horizontal="right"/>
      <protection locked="0"/>
    </xf>
    <xf numFmtId="14" fontId="2" fillId="0" borderId="23" xfId="0" applyNumberFormat="1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164" fontId="2" fillId="21" borderId="25" xfId="58" applyNumberFormat="1" applyFont="1" applyBorder="1" applyProtection="1">
      <alignment horizontal="righ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164" fontId="2" fillId="4" borderId="13" xfId="76" applyNumberFormat="1" applyFont="1" applyBorder="1" applyProtection="1">
      <alignment horizontal="right"/>
      <protection/>
    </xf>
    <xf numFmtId="164" fontId="2" fillId="21" borderId="14" xfId="58" applyNumberFormat="1" applyFont="1" applyBorder="1" applyProtection="1">
      <alignment horizontal="right"/>
      <protection locked="0"/>
    </xf>
    <xf numFmtId="164" fontId="2" fillId="21" borderId="15" xfId="58" applyNumberFormat="1" applyFont="1" applyBorder="1" applyProtection="1">
      <alignment horizontal="right"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vertical="top" wrapText="1"/>
      <protection locked="0"/>
    </xf>
    <xf numFmtId="164" fontId="2" fillId="0" borderId="16" xfId="76" applyNumberFormat="1" applyFont="1" applyFill="1" applyBorder="1" applyProtection="1">
      <alignment horizontal="right"/>
      <protection/>
    </xf>
    <xf numFmtId="164" fontId="0" fillId="0" borderId="18" xfId="74" applyNumberFormat="1" applyFont="1" applyBorder="1" applyAlignment="1" applyProtection="1">
      <alignment vertical="top"/>
      <protection/>
    </xf>
    <xf numFmtId="164" fontId="0" fillId="0" borderId="19" xfId="74" applyNumberFormat="1" applyFont="1" applyBorder="1" applyAlignment="1" applyProtection="1">
      <alignment vertical="top"/>
      <protection/>
    </xf>
    <xf numFmtId="164" fontId="2" fillId="0" borderId="27" xfId="76" applyNumberFormat="1" applyFont="1" applyFill="1" applyBorder="1" applyProtection="1">
      <alignment horizontal="right"/>
      <protection/>
    </xf>
    <xf numFmtId="164" fontId="0" fillId="0" borderId="17" xfId="74" applyNumberFormat="1" applyFont="1" applyBorder="1" applyAlignment="1" applyProtection="1">
      <alignment vertical="top"/>
      <protection/>
    </xf>
    <xf numFmtId="0" fontId="8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165" fontId="2" fillId="0" borderId="0" xfId="76" applyNumberFormat="1" applyFont="1" applyFill="1" applyBorder="1" applyProtection="1">
      <alignment horizontal="right"/>
      <protection locked="0"/>
    </xf>
    <xf numFmtId="165" fontId="2" fillId="0" borderId="0" xfId="58" applyNumberFormat="1" applyFont="1" applyFill="1" applyBorder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wrapText="1"/>
      <protection locked="0"/>
    </xf>
    <xf numFmtId="0" fontId="7" fillId="0" borderId="21" xfId="57" applyFont="1" applyBorder="1" applyProtection="1">
      <alignment horizontal="center" vertical="center" wrapText="1"/>
      <protection locked="0"/>
    </xf>
    <xf numFmtId="0" fontId="7" fillId="0" borderId="22" xfId="57" applyFont="1" applyBorder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166" fontId="2" fillId="4" borderId="7" xfId="0" applyNumberFormat="1" applyFont="1" applyFill="1" applyBorder="1" applyAlignment="1" applyProtection="1">
      <alignment/>
      <protection/>
    </xf>
    <xf numFmtId="166" fontId="2" fillId="21" borderId="7" xfId="0" applyNumberFormat="1" applyFont="1" applyFill="1" applyBorder="1" applyAlignment="1" applyProtection="1">
      <alignment/>
      <protection locked="0"/>
    </xf>
    <xf numFmtId="166" fontId="2" fillId="21" borderId="25" xfId="0" applyNumberFormat="1" applyFont="1" applyFill="1" applyBorder="1" applyAlignment="1" applyProtection="1">
      <alignment/>
      <protection locked="0"/>
    </xf>
    <xf numFmtId="166" fontId="2" fillId="4" borderId="7" xfId="0" applyNumberFormat="1" applyFont="1" applyFill="1" applyBorder="1" applyAlignment="1" applyProtection="1">
      <alignment/>
      <protection locked="0"/>
    </xf>
    <xf numFmtId="166" fontId="10" fillId="20" borderId="0" xfId="49" applyNumberFormat="1" applyFill="1" applyBorder="1" applyAlignment="1" applyProtection="1">
      <alignment horizontal="center"/>
      <protection locked="0"/>
    </xf>
    <xf numFmtId="0" fontId="2" fillId="0" borderId="16" xfId="49" applyFont="1" applyFill="1" applyBorder="1" applyAlignment="1" applyProtection="1">
      <alignment horizontal="center"/>
      <protection locked="0"/>
    </xf>
    <xf numFmtId="0" fontId="2" fillId="0" borderId="18" xfId="49" applyFont="1" applyFill="1" applyBorder="1" applyAlignment="1" applyProtection="1">
      <alignment horizontal="left"/>
      <protection locked="0"/>
    </xf>
    <xf numFmtId="166" fontId="2" fillId="4" borderId="18" xfId="49" applyNumberFormat="1" applyFont="1" applyFill="1" applyBorder="1" applyAlignment="1" applyProtection="1">
      <alignment horizontal="right"/>
      <protection/>
    </xf>
    <xf numFmtId="166" fontId="2" fillId="4" borderId="19" xfId="49" applyNumberFormat="1" applyFont="1" applyFill="1" applyBorder="1" applyAlignment="1" applyProtection="1">
      <alignment horizontal="right"/>
      <protection/>
    </xf>
    <xf numFmtId="166" fontId="2" fillId="4" borderId="18" xfId="49" applyNumberFormat="1" applyFont="1" applyFill="1" applyBorder="1" applyAlignment="1" applyProtection="1">
      <alignment horizontal="right"/>
      <protection locked="0"/>
    </xf>
    <xf numFmtId="166" fontId="2" fillId="4" borderId="19" xfId="49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6" fontId="2" fillId="4" borderId="18" xfId="0" applyNumberFormat="1" applyFont="1" applyFill="1" applyBorder="1" applyAlignment="1" applyProtection="1">
      <alignment/>
      <protection/>
    </xf>
    <xf numFmtId="166" fontId="2" fillId="4" borderId="19" xfId="0" applyNumberFormat="1" applyFont="1" applyFill="1" applyBorder="1" applyAlignment="1" applyProtection="1">
      <alignment/>
      <protection/>
    </xf>
    <xf numFmtId="166" fontId="2" fillId="4" borderId="18" xfId="0" applyNumberFormat="1" applyFont="1" applyFill="1" applyBorder="1" applyAlignment="1" applyProtection="1">
      <alignment/>
      <protection locked="0"/>
    </xf>
    <xf numFmtId="166" fontId="2" fillId="4" borderId="19" xfId="0" applyNumberFormat="1" applyFont="1" applyFill="1" applyBorder="1" applyAlignment="1" applyProtection="1">
      <alignment/>
      <protection locked="0"/>
    </xf>
    <xf numFmtId="166" fontId="2" fillId="4" borderId="18" xfId="0" applyNumberFormat="1" applyFont="1" applyFill="1" applyBorder="1" applyAlignment="1" applyProtection="1">
      <alignment/>
      <protection/>
    </xf>
    <xf numFmtId="166" fontId="2" fillId="4" borderId="19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right" vertical="top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2" fillId="0" borderId="7" xfId="0" applyNumberFormat="1" applyFont="1" applyFill="1" applyBorder="1" applyAlignment="1" applyProtection="1">
      <alignment horizontal="center"/>
      <protection locked="0"/>
    </xf>
    <xf numFmtId="164" fontId="2" fillId="4" borderId="23" xfId="76" applyNumberFormat="1" applyFont="1" applyFill="1" applyBorder="1" applyProtection="1">
      <alignment horizontal="right"/>
      <protection/>
    </xf>
    <xf numFmtId="164" fontId="2" fillId="4" borderId="23" xfId="76" applyNumberFormat="1" applyFont="1" applyBorder="1" applyProtection="1">
      <alignment horizontal="right"/>
      <protection/>
    </xf>
    <xf numFmtId="164" fontId="2" fillId="21" borderId="7" xfId="76" applyNumberFormat="1" applyFont="1" applyFill="1" applyBorder="1" applyProtection="1">
      <alignment horizontal="right"/>
      <protection locked="0"/>
    </xf>
    <xf numFmtId="164" fontId="2" fillId="21" borderId="25" xfId="76" applyNumberFormat="1" applyFont="1" applyFill="1" applyBorder="1" applyProtection="1">
      <alignment horizontal="righ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164" fontId="2" fillId="0" borderId="16" xfId="0" applyNumberFormat="1" applyFont="1" applyBorder="1" applyAlignment="1" applyProtection="1">
      <alignment/>
      <protection/>
    </xf>
    <xf numFmtId="164" fontId="8" fillId="0" borderId="16" xfId="0" applyNumberFormat="1" applyFont="1" applyBorder="1" applyAlignment="1" applyProtection="1">
      <alignment/>
      <protection/>
    </xf>
    <xf numFmtId="0" fontId="3" fillId="0" borderId="28" xfId="57" applyFont="1" applyBorder="1" applyProtection="1">
      <alignment horizontal="center" vertical="center" wrapText="1"/>
      <protection locked="0"/>
    </xf>
    <xf numFmtId="2" fontId="8" fillId="0" borderId="0" xfId="0" applyNumberFormat="1" applyFont="1" applyAlignment="1" applyProtection="1">
      <alignment/>
      <protection locked="0"/>
    </xf>
    <xf numFmtId="0" fontId="7" fillId="0" borderId="29" xfId="57" applyFont="1" applyBorder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/>
      <protection locked="0"/>
    </xf>
    <xf numFmtId="164" fontId="8" fillId="0" borderId="0" xfId="0" applyNumberFormat="1" applyFont="1" applyAlignment="1" applyProtection="1">
      <alignment/>
      <protection locked="0"/>
    </xf>
    <xf numFmtId="166" fontId="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3" fontId="2" fillId="4" borderId="7" xfId="76" applyNumberFormat="1" applyFont="1" applyBorder="1" applyAlignment="1" applyProtection="1">
      <alignment horizontal="center"/>
      <protection/>
    </xf>
    <xf numFmtId="3" fontId="2" fillId="4" borderId="25" xfId="76" applyNumberFormat="1" applyFont="1" applyBorder="1" applyAlignment="1" applyProtection="1">
      <alignment horizontal="center"/>
      <protection/>
    </xf>
    <xf numFmtId="3" fontId="2" fillId="4" borderId="23" xfId="76" applyNumberFormat="1" applyFont="1" applyBorder="1" applyAlignment="1" applyProtection="1">
      <alignment horizontal="center"/>
      <protection/>
    </xf>
    <xf numFmtId="3" fontId="2" fillId="4" borderId="13" xfId="76" applyNumberFormat="1" applyFont="1" applyBorder="1" applyAlignment="1" applyProtection="1">
      <alignment horizontal="center"/>
      <protection/>
    </xf>
    <xf numFmtId="166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16" xfId="49" applyFont="1" applyFill="1" applyBorder="1" applyAlignment="1" applyProtection="1">
      <alignment horizontal="center" wrapText="1"/>
      <protection locked="0"/>
    </xf>
    <xf numFmtId="0" fontId="2" fillId="0" borderId="18" xfId="49" applyFont="1" applyFill="1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66" fontId="10" fillId="20" borderId="33" xfId="49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66" fontId="2" fillId="4" borderId="25" xfId="0" applyNumberFormat="1" applyFont="1" applyFill="1" applyBorder="1" applyAlignment="1" applyProtection="1">
      <alignment/>
      <protection/>
    </xf>
    <xf numFmtId="0" fontId="5" fillId="0" borderId="0" xfId="52" applyFont="1" applyAlignment="1" applyProtection="1">
      <alignment horizontal="right" vertical="center" wrapText="1"/>
      <protection locked="0"/>
    </xf>
    <xf numFmtId="4" fontId="2" fillId="4" borderId="23" xfId="76" applyNumberFormat="1" applyFont="1" applyBorder="1" applyProtection="1">
      <alignment horizontal="right"/>
      <protection/>
    </xf>
    <xf numFmtId="164" fontId="2" fillId="0" borderId="0" xfId="0" applyNumberFormat="1" applyFont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171" fontId="2" fillId="0" borderId="0" xfId="0" applyNumberFormat="1" applyFont="1" applyAlignment="1" applyProtection="1">
      <alignment/>
      <protection locked="0"/>
    </xf>
    <xf numFmtId="164" fontId="2" fillId="0" borderId="0" xfId="58" applyNumberFormat="1" applyFont="1" applyFill="1" applyBorder="1" applyProtection="1">
      <alignment horizontal="right"/>
      <protection locked="0"/>
    </xf>
    <xf numFmtId="0" fontId="5" fillId="0" borderId="0" xfId="52" applyFont="1" applyAlignment="1" applyProtection="1">
      <alignment horizontal="left" vertical="center" wrapText="1"/>
      <protection locked="0"/>
    </xf>
    <xf numFmtId="0" fontId="5" fillId="0" borderId="0" xfId="52" applyFont="1" applyAlignment="1" applyProtection="1">
      <alignment vertical="center" wrapText="1"/>
      <protection locked="0"/>
    </xf>
    <xf numFmtId="0" fontId="7" fillId="0" borderId="35" xfId="57" applyFont="1" applyBorder="1" applyProtection="1">
      <alignment horizontal="center" vertical="center" wrapText="1"/>
      <protection locked="0"/>
    </xf>
    <xf numFmtId="0" fontId="7" fillId="0" borderId="36" xfId="57" applyFont="1" applyBorder="1" applyProtection="1">
      <alignment horizontal="center" vertical="center" wrapText="1"/>
      <protection locked="0"/>
    </xf>
    <xf numFmtId="0" fontId="7" fillId="0" borderId="37" xfId="57" applyFont="1" applyBorder="1" applyProtection="1">
      <alignment horizontal="center" vertical="center" wrapText="1"/>
      <protection locked="0"/>
    </xf>
    <xf numFmtId="0" fontId="5" fillId="0" borderId="0" xfId="52" applyFont="1" applyAlignment="1" applyProtection="1">
      <alignment horizontal="center" vertical="center" wrapText="1"/>
      <protection locked="0"/>
    </xf>
    <xf numFmtId="0" fontId="7" fillId="0" borderId="12" xfId="57" applyFont="1" applyBorder="1" applyProtection="1">
      <alignment horizontal="center" vertical="center" wrapText="1"/>
      <protection locked="0"/>
    </xf>
    <xf numFmtId="0" fontId="7" fillId="0" borderId="21" xfId="57" applyFont="1" applyBorder="1" applyProtection="1">
      <alignment horizontal="center" vertical="center" wrapText="1"/>
      <protection locked="0"/>
    </xf>
    <xf numFmtId="0" fontId="7" fillId="0" borderId="22" xfId="57" applyFont="1" applyBorder="1" applyProtection="1">
      <alignment horizontal="center" vertical="center" wrapText="1"/>
      <protection locked="0"/>
    </xf>
    <xf numFmtId="0" fontId="10" fillId="20" borderId="0" xfId="49" applyFill="1" applyBorder="1" applyAlignment="1" applyProtection="1">
      <alignment horizontal="center" wrapText="1"/>
      <protection locked="0"/>
    </xf>
    <xf numFmtId="0" fontId="10" fillId="20" borderId="0" xfId="49" applyFont="1" applyFill="1" applyBorder="1" applyAlignment="1" applyProtection="1">
      <alignment horizontal="center"/>
      <protection locked="0"/>
    </xf>
    <xf numFmtId="0" fontId="10" fillId="20" borderId="0" xfId="49" applyFill="1" applyBorder="1" applyAlignment="1" applyProtection="1">
      <alignment horizontal="center"/>
      <protection locked="0"/>
    </xf>
    <xf numFmtId="0" fontId="7" fillId="0" borderId="13" xfId="57" applyFont="1" applyBorder="1" applyProtection="1">
      <alignment horizontal="center" vertical="center" wrapText="1"/>
      <protection locked="0"/>
    </xf>
    <xf numFmtId="0" fontId="7" fillId="0" borderId="20" xfId="57" applyFont="1" applyBorder="1" applyAlignment="1" applyProtection="1">
      <alignment horizontal="center" vertical="center" wrapText="1"/>
      <protection locked="0"/>
    </xf>
    <xf numFmtId="0" fontId="7" fillId="0" borderId="38" xfId="57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39" xfId="57" applyFont="1" applyBorder="1" applyAlignment="1" applyProtection="1">
      <alignment horizontal="center" vertical="center" wrapText="1"/>
      <protection locked="0"/>
    </xf>
    <xf numFmtId="0" fontId="7" fillId="0" borderId="26" xfId="57" applyFont="1" applyBorder="1" applyAlignment="1" applyProtection="1">
      <alignment horizontal="center" vertical="center" wrapText="1"/>
      <protection locked="0"/>
    </xf>
    <xf numFmtId="0" fontId="10" fillId="20" borderId="34" xfId="49" applyFont="1" applyFill="1" applyBorder="1" applyAlignment="1" applyProtection="1">
      <alignment horizontal="center"/>
      <protection locked="0"/>
    </xf>
    <xf numFmtId="0" fontId="10" fillId="20" borderId="34" xfId="49" applyFill="1" applyBorder="1" applyAlignment="1" applyProtection="1">
      <alignment horizontal="center"/>
      <protection locked="0"/>
    </xf>
    <xf numFmtId="0" fontId="10" fillId="20" borderId="34" xfId="49" applyFill="1" applyBorder="1" applyAlignment="1" applyProtection="1">
      <alignment horizontal="center" wrapText="1"/>
      <protection locked="0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начение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Стиль 1 2" xfId="70"/>
    <cellStyle name="Текст предупреждения" xfId="71"/>
    <cellStyle name="Тысячи [0]_3Com" xfId="72"/>
    <cellStyle name="Тысячи_3Com" xfId="73"/>
    <cellStyle name="Comma" xfId="74"/>
    <cellStyle name="Comma [0]" xfId="75"/>
    <cellStyle name="Формула" xfId="76"/>
    <cellStyle name="ФормулаВБ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serv\&#1050;&#1054;&#1058;&#1051;&#1054;&#1042;&#1054;&#1049;%20&#1058;&#1040;&#1056;&#1048;&#1060;%202013\&#1069;&#1050;&#1057;&#1055;&#1045;&#1056;&#1058;&#1048;&#1047;&#1040;%20&#1053;&#1042;&#1042;\&#1046;&#1045;&#1056;&#1045;&#1061;&#1054;&#1042;%202013\&#1054;&#1054;&#1054;%20&#1050;&#1086;&#1089;&#1090;&#1077;&#1088;&#1077;&#1074;&#1089;&#1082;&#1080;&#1077;%20&#1043;&#1069;&#1057;\&#1064;&#1072;&#1073;&#1083;&#1086;&#1085;%20&#1054;&#1054;&#1054;%20&#1050;&#1086;&#1089;&#1090;&#1077;&#1088;&#1077;&#1074;&#1089;&#1082;&#1080;&#1077;%20&#1043;&#1069;&#105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"/>
      <sheetName val="П2.2"/>
      <sheetName val="материалы"/>
      <sheetName val="Ремонты 2011 план"/>
      <sheetName val="Ремонты 2011 факт"/>
      <sheetName val="Ремонты 2012 план"/>
      <sheetName val="Сводная ремонт"/>
      <sheetName val="численность"/>
      <sheetName val="П.1.16. оплата труда ОПР"/>
      <sheetName val="УПХ"/>
      <sheetName val="УНПХ"/>
      <sheetName val="Страхов"/>
      <sheetName val="Обуч"/>
      <sheetName val="ОТ и ТБ"/>
      <sheetName val="Команд"/>
      <sheetName val="Услуги банков"/>
      <sheetName val="Др проч"/>
      <sheetName val="соц характер"/>
      <sheetName val="другие расходы прибыль"/>
      <sheetName val="Аренда им"/>
      <sheetName val="Страх. взносы"/>
      <sheetName val="Пл за Зем"/>
      <sheetName val="Транспортн"/>
      <sheetName val="Экол пл"/>
      <sheetName val="Н на Им"/>
      <sheetName val="Налог на прибыль"/>
      <sheetName val="Ввод выбытие 2013"/>
      <sheetName val="Ввод выбытие 2014"/>
      <sheetName val="Ввод выбытие 2015"/>
      <sheetName val="Ввод выбытие 2016"/>
      <sheetName val="Расчет амортизации"/>
      <sheetName val="П.1.17"/>
      <sheetName val=" КВЛ 2011"/>
      <sheetName val=" КВЛ 2012"/>
      <sheetName val=" КВЛ 2013"/>
      <sheetName val=" КВЛ 2014"/>
      <sheetName val=" КВЛ 2015"/>
      <sheetName val=" КВЛ 2016"/>
      <sheetName val="КВЛ Сводная "/>
      <sheetName val="Прочие НР"/>
      <sheetName val="Выпадающие и избыток"/>
      <sheetName val=" НВВ передача"/>
      <sheetName val="НВВ по дан. предпр."/>
      <sheetName val="НВВ по дан.экспертов"/>
      <sheetName val="Смета итоговая по данным орг."/>
      <sheetName val="TEHSHEET"/>
      <sheetName val="Смета итоговая по дан. эксп."/>
    </sheetNames>
    <sheetDataSet>
      <sheetData sheetId="5">
        <row r="15">
          <cell r="B15">
            <v>294.6</v>
          </cell>
          <cell r="C15">
            <v>492.7</v>
          </cell>
          <cell r="D15">
            <v>461.2</v>
          </cell>
        </row>
        <row r="24">
          <cell r="B24">
            <v>135.3</v>
          </cell>
          <cell r="C24">
            <v>200.3</v>
          </cell>
          <cell r="D24">
            <v>186.8</v>
          </cell>
        </row>
        <row r="25">
          <cell r="B25">
            <v>130</v>
          </cell>
          <cell r="C25">
            <v>69.6</v>
          </cell>
          <cell r="D25">
            <v>217.8</v>
          </cell>
        </row>
        <row r="26">
          <cell r="B26">
            <v>152</v>
          </cell>
          <cell r="C26">
            <v>242.7</v>
          </cell>
          <cell r="D26">
            <v>170.5</v>
          </cell>
        </row>
        <row r="27">
          <cell r="B27">
            <v>75</v>
          </cell>
          <cell r="C27">
            <v>44.3</v>
          </cell>
          <cell r="D27">
            <v>78.9</v>
          </cell>
        </row>
      </sheetData>
      <sheetData sheetId="8">
        <row r="8">
          <cell r="A8" t="str">
            <v>Капитальный ремонт ТП16</v>
          </cell>
          <cell r="E8">
            <v>569.9</v>
          </cell>
        </row>
        <row r="9">
          <cell r="A9" t="str">
            <v>Капитальный ремонт ГРУ-10 кВ</v>
          </cell>
          <cell r="E9">
            <v>123.5</v>
          </cell>
        </row>
        <row r="10">
          <cell r="A10" t="str">
            <v>Капитальный ремонт ВЛ-0,4 кВ ул. Новинская, Рощинская, 4-я пятилетка, Бормино, Рощинская</v>
          </cell>
          <cell r="E10">
            <v>6275.1</v>
          </cell>
        </row>
        <row r="11">
          <cell r="A11" t="str">
            <v>Капитальный ремонт ТП3</v>
          </cell>
          <cell r="E11">
            <v>3002.9</v>
          </cell>
        </row>
      </sheetData>
      <sheetData sheetId="9">
        <row r="7">
          <cell r="B7">
            <v>0</v>
          </cell>
          <cell r="C7">
            <v>105</v>
          </cell>
          <cell r="D7">
            <v>9971.4</v>
          </cell>
        </row>
        <row r="8">
          <cell r="B8">
            <v>1044.5</v>
          </cell>
          <cell r="C8">
            <v>1688.6000000000001</v>
          </cell>
          <cell r="D8">
            <v>0</v>
          </cell>
        </row>
        <row r="11">
          <cell r="B11">
            <v>0</v>
          </cell>
          <cell r="C11">
            <v>105</v>
          </cell>
        </row>
        <row r="12">
          <cell r="B12">
            <v>1044.5</v>
          </cell>
          <cell r="C12">
            <v>976.8</v>
          </cell>
        </row>
      </sheetData>
      <sheetData sheetId="10">
        <row r="6">
          <cell r="B6">
            <v>32.5</v>
          </cell>
          <cell r="D6">
            <v>28</v>
          </cell>
        </row>
        <row r="7">
          <cell r="C7">
            <v>19.5</v>
          </cell>
        </row>
        <row r="8">
          <cell r="C8">
            <v>2</v>
          </cell>
        </row>
        <row r="9">
          <cell r="C9">
            <v>7.5</v>
          </cell>
        </row>
      </sheetData>
      <sheetData sheetId="11">
        <row r="11">
          <cell r="D11">
            <v>7577.01</v>
          </cell>
        </row>
        <row r="14">
          <cell r="D14">
            <v>1322.23</v>
          </cell>
        </row>
        <row r="17">
          <cell r="D17">
            <v>525</v>
          </cell>
        </row>
        <row r="20">
          <cell r="D20">
            <v>4711.97</v>
          </cell>
        </row>
        <row r="29">
          <cell r="D29">
            <v>2962.46</v>
          </cell>
        </row>
        <row r="33">
          <cell r="D33">
            <v>396.04</v>
          </cell>
        </row>
        <row r="35">
          <cell r="D35">
            <v>2395.02</v>
          </cell>
        </row>
        <row r="36">
          <cell r="C36">
            <v>6246.0996</v>
          </cell>
          <cell r="E36">
            <v>6283.5028</v>
          </cell>
        </row>
        <row r="37">
          <cell r="C37">
            <v>16015.640000000001</v>
          </cell>
          <cell r="E37">
            <v>18700.90119047619</v>
          </cell>
        </row>
      </sheetData>
      <sheetData sheetId="12">
        <row r="7">
          <cell r="A7" t="str">
            <v>договор  с _____ от_____№  __ на_________</v>
          </cell>
        </row>
        <row r="8">
          <cell r="A8" t="str">
            <v>договор  с _____ от_____№  __ на_________</v>
          </cell>
        </row>
        <row r="9">
          <cell r="A9" t="str">
            <v>договор  с _____ от_____№  __ на_________</v>
          </cell>
        </row>
        <row r="10">
          <cell r="A10" t="str">
            <v>договор  с _____ от_____№  __ на_________</v>
          </cell>
        </row>
        <row r="13">
          <cell r="A13" t="str">
            <v>договор  с _____ от_____№  __ на_________</v>
          </cell>
        </row>
        <row r="14">
          <cell r="A14" t="str">
            <v>договор  с _____ от_____№  __ на_________</v>
          </cell>
        </row>
        <row r="15">
          <cell r="A15" t="str">
            <v>договор  с _____ от_____№  __ на_________</v>
          </cell>
        </row>
        <row r="16">
          <cell r="A16" t="str">
            <v>договор  с _____ от_____№  __ на_________</v>
          </cell>
        </row>
        <row r="22">
          <cell r="A22" t="str">
            <v>договор  с _____ от_____№  __ на_________</v>
          </cell>
        </row>
        <row r="45">
          <cell r="A45" t="str">
            <v>договоры подряда с Кошелевым А.Р. производство земляных работ под кабельные трассы</v>
          </cell>
          <cell r="C45">
            <v>40.8</v>
          </cell>
        </row>
      </sheetData>
      <sheetData sheetId="14">
        <row r="7">
          <cell r="A7" t="str">
            <v>договор  с _____ от_____№  __ </v>
          </cell>
        </row>
        <row r="8">
          <cell r="A8" t="str">
            <v>договор  с _____ от_____№  __ </v>
          </cell>
        </row>
        <row r="11">
          <cell r="A11" t="str">
            <v>договор  с _____ от_____№  __ </v>
          </cell>
        </row>
        <row r="12">
          <cell r="A12" t="str">
            <v>договор  с _____ от_____№  __ </v>
          </cell>
        </row>
        <row r="15">
          <cell r="A15" t="str">
            <v>договор  с _____ от_____№  __ </v>
          </cell>
        </row>
        <row r="16">
          <cell r="A16" t="str">
            <v>договор  с _____ от_____№  __ </v>
          </cell>
        </row>
        <row r="19">
          <cell r="A19" t="str">
            <v>Страховой полис ВВВ №0591377331 УАЗ-390994</v>
          </cell>
          <cell r="C19">
            <v>5.1</v>
          </cell>
        </row>
        <row r="20">
          <cell r="A20" t="str">
            <v>Страховой полис ВВВ №0564955456 МАЗ-5334</v>
          </cell>
          <cell r="C20">
            <v>2.4</v>
          </cell>
        </row>
        <row r="21">
          <cell r="A21" t="str">
            <v>Страховой полис ВВВ №0564955455 ГАЗ-53</v>
          </cell>
          <cell r="C21">
            <v>2.4</v>
          </cell>
        </row>
        <row r="22">
          <cell r="A22" t="str">
            <v>Страховой полис ВВВ №0591318243 ЛАДА-213100</v>
          </cell>
          <cell r="C22">
            <v>2.65</v>
          </cell>
        </row>
        <row r="23">
          <cell r="A23" t="str">
            <v>Страховой полис ВВВ №0564955454 ЗИЛ-433360</v>
          </cell>
          <cell r="C23">
            <v>2.4</v>
          </cell>
        </row>
        <row r="24">
          <cell r="A24" t="str">
            <v>Страховой полис ТО-49</v>
          </cell>
        </row>
        <row r="27">
          <cell r="A27" t="str">
            <v>Полис страхования опасных производственных объектов 111 №0100001276 АГП-22, АГП-12, автокран</v>
          </cell>
          <cell r="C27">
            <v>3.15</v>
          </cell>
        </row>
        <row r="28">
          <cell r="A28" t="str">
            <v>договор  с _____ от_____№  __ </v>
          </cell>
        </row>
        <row r="30">
          <cell r="B30">
            <v>17.3</v>
          </cell>
          <cell r="D30">
            <v>16.5</v>
          </cell>
        </row>
      </sheetData>
      <sheetData sheetId="15">
        <row r="7">
          <cell r="A7" t="str">
            <v>договор  с ВлГУ от № 152/10эфрэмт, 154/10эфрэмт  на обучение Гусева Д.О., Болотина Д.М.</v>
          </cell>
          <cell r="C7">
            <v>22.5</v>
          </cell>
        </row>
        <row r="8">
          <cell r="A8" t="str">
            <v>договор  с _____ от_____№  __ на_________</v>
          </cell>
        </row>
        <row r="9">
          <cell r="A9" t="str">
            <v>договор  с _____ от_____№  __ на_________</v>
          </cell>
        </row>
        <row r="10">
          <cell r="A10" t="str">
            <v>договор  с _____ от_____№  __ на_________</v>
          </cell>
        </row>
        <row r="11">
          <cell r="A11" t="str">
            <v>договор  с _____ от_____№  __ на_________</v>
          </cell>
        </row>
        <row r="14">
          <cell r="A14" t="str">
            <v>договор  с ОАО "Агрострой" от 18.11.11 г. № 227 подготовка тракториста-машиниста</v>
          </cell>
          <cell r="C14">
            <v>14.55</v>
          </cell>
        </row>
        <row r="15">
          <cell r="A15" t="str">
            <v>договоры  с АНО ИКЦ "Промышленная безопасность" от 13.01.11 г. № 24/35, 23/2, от 11.04.11 г. № 241/2, от 22.06.11 г. №306/2, 310/2, от 19.07.11 г. №346/2, от 11.11.11 г. №578/2 на подготовку электротехнического персонала</v>
          </cell>
          <cell r="C15">
            <v>65</v>
          </cell>
        </row>
        <row r="16">
          <cell r="A16" t="str">
            <v>договор  с ОАО "Агрострой" от 05.04.11 г. № 95, от 26.09.11 г. №198  подготовка в области промбезопасности</v>
          </cell>
          <cell r="C16">
            <v>16</v>
          </cell>
        </row>
        <row r="17">
          <cell r="A17" t="str">
            <v>договор  с ООО "Аукцион Консалтинг" от 12.10.11 г. № 620 на проведение вебинара</v>
          </cell>
          <cell r="C17">
            <v>3.5</v>
          </cell>
        </row>
        <row r="18">
          <cell r="A18" t="str">
            <v>договор с УЦ "Правовая защита" от 22.03.2011 г. обучение по охране труда</v>
          </cell>
          <cell r="C18">
            <v>2.5</v>
          </cell>
        </row>
        <row r="19">
          <cell r="A19" t="str">
            <v>договор с ООО "Гарант-Сервис" от 23.03.2011 г. семинар "Электронные торги в 2011 г. "</v>
          </cell>
          <cell r="C19">
            <v>1.2</v>
          </cell>
        </row>
        <row r="20">
          <cell r="A20" t="str">
            <v>договор с ООО ИЦ "Консультант-Владимир" от 12.10.11 г. семинар по бухгалтерии</v>
          </cell>
          <cell r="C20">
            <v>1.5</v>
          </cell>
        </row>
        <row r="22">
          <cell r="B22">
            <v>50</v>
          </cell>
          <cell r="D22">
            <v>81.8</v>
          </cell>
        </row>
      </sheetData>
      <sheetData sheetId="16">
        <row r="7">
          <cell r="B7">
            <v>120.4</v>
          </cell>
          <cell r="C7">
            <v>24.7</v>
          </cell>
          <cell r="D7">
            <v>133.2</v>
          </cell>
        </row>
        <row r="8">
          <cell r="B8">
            <v>2.7</v>
          </cell>
          <cell r="C8">
            <v>0.3</v>
          </cell>
          <cell r="D8">
            <v>2.5</v>
          </cell>
        </row>
        <row r="10">
          <cell r="A10" t="str">
            <v>договор  с ММУ "Костеревская городская больница" от 12.01.11 г. №1 на мед.осмотр</v>
          </cell>
          <cell r="C10">
            <v>15.2</v>
          </cell>
        </row>
        <row r="11">
          <cell r="A11" t="str">
            <v>договор  с _____ от_____№  __ на_________</v>
          </cell>
        </row>
        <row r="12">
          <cell r="A12" t="str">
            <v>договор  с _____ от_____№  __ на_________</v>
          </cell>
        </row>
        <row r="15">
          <cell r="A15" t="str">
            <v>Медикаменты</v>
          </cell>
          <cell r="D15">
            <v>0.2</v>
          </cell>
        </row>
        <row r="16">
          <cell r="A16" t="str">
            <v>договор  с _____ от_____№  __ на_________</v>
          </cell>
        </row>
        <row r="17">
          <cell r="A17" t="str">
            <v>договор  с _____ от_____№  __ на_________</v>
          </cell>
        </row>
      </sheetData>
      <sheetData sheetId="17">
        <row r="13">
          <cell r="C13">
            <v>0</v>
          </cell>
          <cell r="E13">
            <v>0</v>
          </cell>
        </row>
      </sheetData>
      <sheetData sheetId="18">
        <row r="6">
          <cell r="B6">
            <v>71.5</v>
          </cell>
          <cell r="D6">
            <v>67.6</v>
          </cell>
        </row>
        <row r="7">
          <cell r="A7" t="str">
            <v>Обслуживание расчетного счета по договору от 05.02.09 г. </v>
          </cell>
          <cell r="C7">
            <v>12.15619</v>
          </cell>
        </row>
        <row r="8">
          <cell r="A8" t="str">
            <v>Обслуживание пластиковых карт  по договору № 85 МБК от 15.12.08 г. </v>
          </cell>
          <cell r="C8">
            <v>30.59477</v>
          </cell>
        </row>
        <row r="9">
          <cell r="A9" t="str">
            <v>Использование системы Клиент-банк по договору № 3321027120 от 18.03.09 г. </v>
          </cell>
          <cell r="C9">
            <v>17.4</v>
          </cell>
        </row>
        <row r="10">
          <cell r="A10" t="str">
            <v>договор  с _____ от_____№  __ </v>
          </cell>
        </row>
      </sheetData>
      <sheetData sheetId="19">
        <row r="6">
          <cell r="A6" t="str">
            <v>Расходы на подписку периодики договор с "Актион-пресс"</v>
          </cell>
          <cell r="C6">
            <v>27.5</v>
          </cell>
        </row>
        <row r="7">
          <cell r="A7" t="str">
            <v>Расходы на тех.осмотр автотранспорта</v>
          </cell>
          <cell r="C7">
            <v>5.1</v>
          </cell>
        </row>
        <row r="8">
          <cell r="A8" t="str">
            <v>Расходы на обслуживание оргтехники</v>
          </cell>
          <cell r="C8">
            <v>8.4</v>
          </cell>
        </row>
        <row r="9">
          <cell r="A9" t="str">
            <v>Расходы на публикацию в газете</v>
          </cell>
        </row>
        <row r="10">
          <cell r="A10" t="str">
            <v>Прочие расходы (заточка цепи для пилы, заправка газового баллона, изготовление печати, резка металла, услуги доставки)</v>
          </cell>
          <cell r="C10">
            <v>4.4</v>
          </cell>
        </row>
        <row r="11">
          <cell r="A11" t="str">
            <v>энергетическое обследование</v>
          </cell>
        </row>
        <row r="13">
          <cell r="B13">
            <v>38.5</v>
          </cell>
          <cell r="D13">
            <v>42.7</v>
          </cell>
        </row>
      </sheetData>
      <sheetData sheetId="20">
        <row r="7">
          <cell r="A7" t="str">
            <v>Введите название</v>
          </cell>
        </row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  <row r="14">
          <cell r="A14" t="str">
            <v>Введите название</v>
          </cell>
        </row>
        <row r="20">
          <cell r="A20" t="str">
            <v>Расходы на новогодние подарки детям работников</v>
          </cell>
          <cell r="B20">
            <v>2.4</v>
          </cell>
          <cell r="C20">
            <v>6.8</v>
          </cell>
          <cell r="D20">
            <v>4.2</v>
          </cell>
        </row>
        <row r="21">
          <cell r="A21" t="str">
            <v>Введите название</v>
          </cell>
        </row>
        <row r="22">
          <cell r="A22" t="str">
            <v>Введите название</v>
          </cell>
        </row>
      </sheetData>
      <sheetData sheetId="22">
        <row r="8">
          <cell r="A8" t="str">
            <v>договор аренды муниципального казенного имущества с МО г. Костерево на воздушные линии, трансформаторные подстанции от 01.11.2009 г.</v>
          </cell>
          <cell r="B8">
            <v>2440.4</v>
          </cell>
          <cell r="C8">
            <v>2440.41</v>
          </cell>
          <cell r="D8">
            <v>98.4</v>
          </cell>
        </row>
        <row r="9">
          <cell r="A9" t="str">
            <v>договор  с ООО "Коском" аренда гаражных боксов от 01.02.2012 г. №2 (от 03.09.09 г. № 2 )</v>
          </cell>
          <cell r="B9">
            <v>203.4</v>
          </cell>
          <cell r="C9">
            <v>203.39</v>
          </cell>
          <cell r="D9">
            <v>60.7</v>
          </cell>
        </row>
        <row r="10">
          <cell r="A10" t="str">
            <v>договор  с _____ от_____№  __ </v>
          </cell>
        </row>
        <row r="11">
          <cell r="A11" t="str">
            <v>договор  с _____ от_____№  __ </v>
          </cell>
        </row>
        <row r="12">
          <cell r="A12" t="str">
            <v>договор  с _____ от_____№  __ </v>
          </cell>
        </row>
        <row r="15">
          <cell r="A15" t="str">
            <v>договор  с Болотиным М.И. от 01.04.11 г.№ 1 аренда транспортного  средства  с  экипажем</v>
          </cell>
          <cell r="C15">
            <v>12.92</v>
          </cell>
        </row>
        <row r="16">
          <cell r="A16" t="str">
            <v>договор  с Тарасовым А.А. от 11.01.10 г.№ 1 аренда транспортного  средства  с  экипажем</v>
          </cell>
          <cell r="B16">
            <v>25.3</v>
          </cell>
          <cell r="C16">
            <v>13.8</v>
          </cell>
        </row>
        <row r="17">
          <cell r="A17" t="str">
            <v>договор  с _____ от_____№  __ </v>
          </cell>
        </row>
        <row r="18">
          <cell r="A18" t="str">
            <v>договор  с _____ от_____№  __ </v>
          </cell>
        </row>
        <row r="19">
          <cell r="A19" t="str">
            <v>договор  с _____ от_____№  __ </v>
          </cell>
        </row>
        <row r="20">
          <cell r="A20" t="str">
            <v>договор  с _____ от_____№  __ </v>
          </cell>
        </row>
        <row r="23">
          <cell r="A23" t="str">
            <v>договор лизинга с ООО "ИнвестЛизинг" аренда бурильно-крановой машины БКМ-205Д</v>
          </cell>
          <cell r="B23">
            <v>2132.6</v>
          </cell>
          <cell r="C23">
            <v>763.5</v>
          </cell>
          <cell r="D23">
            <v>730.4</v>
          </cell>
        </row>
        <row r="24">
          <cell r="A24" t="str">
            <v>договор лизинга с ООО "ВолгаТрансЛизинг" аренда автогидроподъемник ПСС-131.18Э  от 11 марта 2012 года № 240/01-КГЭС/1/12 </v>
          </cell>
          <cell r="D24">
            <v>2138.8</v>
          </cell>
        </row>
        <row r="25">
          <cell r="A25" t="str">
            <v>лизинг автокрана КС 35715 МАЗ 5337 </v>
          </cell>
        </row>
        <row r="26">
          <cell r="A26" t="str">
            <v>договор  с _____ от_____№  __ </v>
          </cell>
        </row>
        <row r="27">
          <cell r="A27" t="str">
            <v>договор  с _____ от_____№  __ </v>
          </cell>
        </row>
      </sheetData>
      <sheetData sheetId="24">
        <row r="7">
          <cell r="B7">
            <v>18.7</v>
          </cell>
          <cell r="C7">
            <v>11.3</v>
          </cell>
          <cell r="D7">
            <v>11.3</v>
          </cell>
        </row>
        <row r="10">
          <cell r="A10" t="str">
            <v>договор № ___ от ____</v>
          </cell>
          <cell r="C10">
            <v>6.3</v>
          </cell>
          <cell r="D10">
            <v>7.6</v>
          </cell>
        </row>
        <row r="11">
          <cell r="A11" t="str">
            <v>ООО Коском Гарант</v>
          </cell>
          <cell r="D11">
            <v>86</v>
          </cell>
        </row>
        <row r="12">
          <cell r="A12" t="str">
            <v>договор № ___ от ____</v>
          </cell>
        </row>
        <row r="13">
          <cell r="A13" t="str">
            <v>договор № ___ от ____</v>
          </cell>
        </row>
        <row r="14">
          <cell r="A14" t="str">
            <v>договор № ___ от ____</v>
          </cell>
        </row>
      </sheetData>
      <sheetData sheetId="25">
        <row r="7">
          <cell r="A7" t="str">
            <v>УАЗ-З90994</v>
          </cell>
        </row>
        <row r="8">
          <cell r="A8" t="str">
            <v>ЗИЛ АГП-22</v>
          </cell>
        </row>
        <row r="9">
          <cell r="A9" t="str">
            <v>ГАЗ-5312 АГП-12</v>
          </cell>
        </row>
        <row r="10">
          <cell r="A10" t="str">
            <v>МАЗ 5334 автокран</v>
          </cell>
        </row>
        <row r="11">
          <cell r="A11" t="str">
            <v>ЛАДА -213100</v>
          </cell>
        </row>
        <row r="12">
          <cell r="A12" t="str">
            <v>БКМ-205Д</v>
          </cell>
        </row>
        <row r="13">
          <cell r="A13" t="str">
            <v>ГАЗ-33086 АП-18-10</v>
          </cell>
        </row>
        <row r="14">
          <cell r="A14" t="str">
            <v>кран КС 35715 МАЗ 5337</v>
          </cell>
        </row>
        <row r="16">
          <cell r="A16" t="str">
            <v>Всего транспортный налог</v>
          </cell>
        </row>
      </sheetData>
      <sheetData sheetId="27">
        <row r="7">
          <cell r="C7">
            <v>51275.9</v>
          </cell>
        </row>
        <row r="8">
          <cell r="C8">
            <v>25910.6</v>
          </cell>
        </row>
        <row r="11">
          <cell r="B11">
            <v>458.6053999999999</v>
          </cell>
          <cell r="D11">
            <v>444.59360000000004</v>
          </cell>
        </row>
      </sheetData>
      <sheetData sheetId="34">
        <row r="9">
          <cell r="D9">
            <v>52869.2</v>
          </cell>
        </row>
        <row r="10">
          <cell r="D10">
            <v>18542.8</v>
          </cell>
        </row>
        <row r="15">
          <cell r="C15">
            <v>4065.9</v>
          </cell>
          <cell r="D15">
            <v>4203.5</v>
          </cell>
          <cell r="E15">
            <v>3770.6</v>
          </cell>
        </row>
      </sheetData>
      <sheetData sheetId="48">
        <row r="7">
          <cell r="E7" t="str">
            <v>Январь</v>
          </cell>
        </row>
        <row r="8">
          <cell r="E8" t="str">
            <v>Февраль</v>
          </cell>
        </row>
        <row r="9">
          <cell r="E9" t="str">
            <v>Март</v>
          </cell>
        </row>
        <row r="10">
          <cell r="E10" t="str">
            <v>Апрель</v>
          </cell>
        </row>
        <row r="11">
          <cell r="E11" t="str">
            <v>Май</v>
          </cell>
        </row>
        <row r="12">
          <cell r="E12" t="str">
            <v>Июнь</v>
          </cell>
        </row>
        <row r="13">
          <cell r="E13" t="str">
            <v>Июль</v>
          </cell>
        </row>
        <row r="14">
          <cell r="E14" t="str">
            <v>Август</v>
          </cell>
        </row>
        <row r="15">
          <cell r="E15" t="str">
            <v>Сентябрь</v>
          </cell>
        </row>
        <row r="16">
          <cell r="E16" t="str">
            <v>Октябрь</v>
          </cell>
        </row>
        <row r="17">
          <cell r="E17" t="str">
            <v>Ноябрь</v>
          </cell>
        </row>
        <row r="18">
          <cell r="E18" t="str">
            <v>Декабрь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0"/>
  <sheetViews>
    <sheetView zoomScaleSheetLayoutView="90" zoomScalePageLayoutView="0" workbookViewId="0" topLeftCell="A1">
      <pane xSplit="2" ySplit="7" topLeftCell="W52" activePane="bottomRight" state="frozen"/>
      <selection pane="topLeft" activeCell="J23" sqref="J23"/>
      <selection pane="topRight" activeCell="J23" sqref="J23"/>
      <selection pane="bottomLeft" activeCell="J23" sqref="J23"/>
      <selection pane="bottomRight" activeCell="AA80" sqref="AA79:AA80"/>
    </sheetView>
  </sheetViews>
  <sheetFormatPr defaultColWidth="9.00390625" defaultRowHeight="12.75"/>
  <cols>
    <col min="1" max="1" width="6.875" style="1" customWidth="1"/>
    <col min="2" max="2" width="27.375" style="1" customWidth="1"/>
    <col min="3" max="4" width="10.25390625" style="1" hidden="1" customWidth="1"/>
    <col min="5" max="5" width="11.125" style="1" hidden="1" customWidth="1"/>
    <col min="6" max="11" width="10.25390625" style="1" hidden="1" customWidth="1"/>
    <col min="12" max="12" width="9.25390625" style="1" hidden="1" customWidth="1"/>
    <col min="13" max="13" width="12.375" style="1" hidden="1" customWidth="1"/>
    <col min="14" max="14" width="9.75390625" style="1" hidden="1" customWidth="1"/>
    <col min="15" max="15" width="11.00390625" style="1" hidden="1" customWidth="1"/>
    <col min="16" max="16" width="11.625" style="1" hidden="1" customWidth="1"/>
    <col min="17" max="17" width="11.25390625" style="1" hidden="1" customWidth="1"/>
    <col min="18" max="20" width="10.25390625" style="1" hidden="1" customWidth="1"/>
    <col min="21" max="21" width="11.00390625" style="1" hidden="1" customWidth="1"/>
    <col min="22" max="22" width="11.125" style="1" hidden="1" customWidth="1"/>
    <col min="23" max="37" width="10.25390625" style="1" customWidth="1"/>
    <col min="38" max="40" width="9.625" style="1" customWidth="1"/>
    <col min="41" max="41" width="9.125" style="1" customWidth="1"/>
    <col min="42" max="42" width="9.625" style="1" customWidth="1"/>
    <col min="43" max="16384" width="9.125" style="1" customWidth="1"/>
  </cols>
  <sheetData>
    <row r="1" ht="12.75" hidden="1">
      <c r="W1" s="102"/>
    </row>
    <row r="2" spans="1:37" ht="18" customHeight="1" hidden="1">
      <c r="A2" s="2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05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7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4"/>
      <c r="R3" s="134"/>
      <c r="S3" s="134"/>
      <c r="T3" s="134"/>
      <c r="U3" s="134"/>
      <c r="V3" s="134"/>
      <c r="W3" s="134"/>
      <c r="X3" s="134"/>
      <c r="Y3" s="138" t="s">
        <v>0</v>
      </c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4"/>
      <c r="AK3" s="134"/>
    </row>
    <row r="4" spans="1:37" ht="19.5" customHeight="1">
      <c r="A4" s="133"/>
      <c r="B4" s="133"/>
      <c r="C4" s="133"/>
      <c r="D4" s="133"/>
      <c r="E4" s="138" t="s">
        <v>75</v>
      </c>
      <c r="F4" s="138"/>
      <c r="G4" s="138"/>
      <c r="H4" s="138"/>
      <c r="I4" s="138"/>
      <c r="J4" s="138"/>
      <c r="K4" s="138"/>
      <c r="L4" s="133"/>
      <c r="M4" s="133"/>
      <c r="N4" s="133"/>
      <c r="P4" s="134"/>
      <c r="Q4" s="134"/>
      <c r="R4" s="134"/>
      <c r="S4" s="134"/>
      <c r="T4" s="134"/>
      <c r="U4" s="134"/>
      <c r="V4" s="133"/>
      <c r="W4" s="133"/>
      <c r="X4" s="133"/>
      <c r="Y4" s="133"/>
      <c r="Z4" s="138" t="s">
        <v>76</v>
      </c>
      <c r="AA4" s="138"/>
      <c r="AB4" s="138"/>
      <c r="AC4" s="138"/>
      <c r="AD4" s="138"/>
      <c r="AE4" s="138"/>
      <c r="AF4" s="138"/>
      <c r="AG4" s="138"/>
      <c r="AH4" s="138"/>
      <c r="AI4" s="133"/>
      <c r="AJ4" s="133"/>
      <c r="AK4" s="133"/>
    </row>
    <row r="5" spans="1:37" ht="13.5" thickBot="1">
      <c r="A5" s="4"/>
      <c r="B5" s="5"/>
      <c r="C5" s="5"/>
      <c r="D5" s="5"/>
      <c r="E5" s="5"/>
      <c r="F5" s="5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6" customFormat="1" ht="18.75" customHeight="1">
      <c r="A6" s="139" t="s">
        <v>1</v>
      </c>
      <c r="B6" s="146" t="s">
        <v>2</v>
      </c>
      <c r="C6" s="139" t="s">
        <v>65</v>
      </c>
      <c r="D6" s="140"/>
      <c r="E6" s="140"/>
      <c r="F6" s="140"/>
      <c r="G6" s="141"/>
      <c r="H6" s="139" t="s">
        <v>66</v>
      </c>
      <c r="I6" s="140"/>
      <c r="J6" s="140"/>
      <c r="K6" s="140"/>
      <c r="L6" s="141"/>
      <c r="M6" s="139" t="s">
        <v>67</v>
      </c>
      <c r="N6" s="140"/>
      <c r="O6" s="140"/>
      <c r="P6" s="140"/>
      <c r="Q6" s="141"/>
      <c r="R6" s="139" t="s">
        <v>68</v>
      </c>
      <c r="S6" s="140"/>
      <c r="T6" s="140"/>
      <c r="U6" s="140"/>
      <c r="V6" s="141"/>
      <c r="W6" s="135" t="s">
        <v>69</v>
      </c>
      <c r="X6" s="136"/>
      <c r="Y6" s="136"/>
      <c r="Z6" s="136"/>
      <c r="AA6" s="137"/>
      <c r="AB6" s="135" t="s">
        <v>70</v>
      </c>
      <c r="AC6" s="136"/>
      <c r="AD6" s="136"/>
      <c r="AE6" s="136"/>
      <c r="AF6" s="137"/>
      <c r="AG6" s="135" t="s">
        <v>71</v>
      </c>
      <c r="AH6" s="136"/>
      <c r="AI6" s="136"/>
      <c r="AJ6" s="136"/>
      <c r="AK6" s="137"/>
    </row>
    <row r="7" spans="1:37" s="6" customFormat="1" ht="18.75" customHeight="1" thickBot="1">
      <c r="A7" s="145"/>
      <c r="B7" s="147"/>
      <c r="C7" s="7" t="s">
        <v>3</v>
      </c>
      <c r="D7" s="8" t="s">
        <v>4</v>
      </c>
      <c r="E7" s="8" t="s">
        <v>5</v>
      </c>
      <c r="F7" s="8" t="s">
        <v>6</v>
      </c>
      <c r="G7" s="9" t="s">
        <v>7</v>
      </c>
      <c r="H7" s="7" t="s">
        <v>3</v>
      </c>
      <c r="I7" s="8" t="s">
        <v>4</v>
      </c>
      <c r="J7" s="8" t="s">
        <v>5</v>
      </c>
      <c r="K7" s="8" t="s">
        <v>6</v>
      </c>
      <c r="L7" s="9" t="s">
        <v>7</v>
      </c>
      <c r="M7" s="101"/>
      <c r="N7" s="101"/>
      <c r="O7" s="101"/>
      <c r="P7" s="101"/>
      <c r="Q7" s="101"/>
      <c r="R7" s="7" t="s">
        <v>3</v>
      </c>
      <c r="S7" s="8" t="s">
        <v>4</v>
      </c>
      <c r="T7" s="8" t="s">
        <v>5</v>
      </c>
      <c r="U7" s="8" t="s">
        <v>6</v>
      </c>
      <c r="V7" s="9" t="s">
        <v>7</v>
      </c>
      <c r="W7" s="7" t="s">
        <v>3</v>
      </c>
      <c r="X7" s="8" t="s">
        <v>4</v>
      </c>
      <c r="Y7" s="8" t="s">
        <v>5</v>
      </c>
      <c r="Z7" s="8" t="s">
        <v>6</v>
      </c>
      <c r="AA7" s="9" t="s">
        <v>7</v>
      </c>
      <c r="AB7" s="7" t="s">
        <v>3</v>
      </c>
      <c r="AC7" s="8" t="s">
        <v>4</v>
      </c>
      <c r="AD7" s="8" t="s">
        <v>5</v>
      </c>
      <c r="AE7" s="8" t="s">
        <v>6</v>
      </c>
      <c r="AF7" s="9" t="s">
        <v>7</v>
      </c>
      <c r="AG7" s="7" t="s">
        <v>3</v>
      </c>
      <c r="AH7" s="8" t="s">
        <v>4</v>
      </c>
      <c r="AI7" s="8" t="s">
        <v>5</v>
      </c>
      <c r="AJ7" s="8" t="s">
        <v>6</v>
      </c>
      <c r="AK7" s="9" t="s">
        <v>7</v>
      </c>
    </row>
    <row r="8" spans="1:37" s="14" customFormat="1" ht="13.5" thickBot="1">
      <c r="A8" s="10">
        <v>1</v>
      </c>
      <c r="B8" s="11">
        <v>2</v>
      </c>
      <c r="C8" s="10">
        <v>3</v>
      </c>
      <c r="D8" s="12">
        <v>4</v>
      </c>
      <c r="E8" s="12">
        <v>5</v>
      </c>
      <c r="F8" s="12">
        <v>6</v>
      </c>
      <c r="G8" s="13">
        <v>7</v>
      </c>
      <c r="H8" s="10">
        <v>8</v>
      </c>
      <c r="I8" s="12">
        <v>9</v>
      </c>
      <c r="J8" s="12">
        <v>10</v>
      </c>
      <c r="K8" s="12">
        <v>11</v>
      </c>
      <c r="L8" s="13">
        <v>12</v>
      </c>
      <c r="M8" s="99"/>
      <c r="N8" s="99"/>
      <c r="O8" s="99"/>
      <c r="P8" s="99"/>
      <c r="Q8" s="99"/>
      <c r="R8" s="10">
        <v>13</v>
      </c>
      <c r="S8" s="12">
        <v>14</v>
      </c>
      <c r="T8" s="12">
        <v>15</v>
      </c>
      <c r="U8" s="12">
        <v>16</v>
      </c>
      <c r="V8" s="13">
        <v>17</v>
      </c>
      <c r="W8" s="10">
        <v>18</v>
      </c>
      <c r="X8" s="12">
        <v>19</v>
      </c>
      <c r="Y8" s="12">
        <v>20</v>
      </c>
      <c r="Z8" s="12">
        <v>21</v>
      </c>
      <c r="AA8" s="13">
        <v>22</v>
      </c>
      <c r="AB8" s="10">
        <v>23</v>
      </c>
      <c r="AC8" s="12">
        <v>24</v>
      </c>
      <c r="AD8" s="12">
        <v>25</v>
      </c>
      <c r="AE8" s="12">
        <v>26</v>
      </c>
      <c r="AF8" s="13">
        <v>27</v>
      </c>
      <c r="AG8" s="99">
        <v>28</v>
      </c>
      <c r="AH8" s="99">
        <v>29</v>
      </c>
      <c r="AI8" s="99">
        <v>30</v>
      </c>
      <c r="AJ8" s="99">
        <v>31</v>
      </c>
      <c r="AK8" s="99">
        <v>32</v>
      </c>
    </row>
    <row r="9" spans="1:44" s="6" customFormat="1" ht="31.5" customHeight="1">
      <c r="A9" s="15" t="s">
        <v>8</v>
      </c>
      <c r="B9" s="16" t="s">
        <v>9</v>
      </c>
      <c r="C9" s="17">
        <f>C19+C21+C22</f>
        <v>8.344368</v>
      </c>
      <c r="D9" s="18">
        <f>D15+D16+D17+D18</f>
        <v>8.344368</v>
      </c>
      <c r="E9" s="18">
        <f>E10+E15+E16+E17+E18</f>
        <v>0</v>
      </c>
      <c r="F9" s="18">
        <f>F10+F15+F16+F17+F18</f>
        <v>8.344368</v>
      </c>
      <c r="G9" s="19">
        <f>G10+G15+G16+G17+G18</f>
        <v>7.401015</v>
      </c>
      <c r="H9" s="17">
        <f>H19+H21+H22</f>
        <v>8.733789</v>
      </c>
      <c r="I9" s="18">
        <f>I15+I16+I17+I18</f>
        <v>8.733789</v>
      </c>
      <c r="J9" s="18">
        <f>J10+J15+J16+J17+J18</f>
        <v>0</v>
      </c>
      <c r="K9" s="18">
        <f>K10+K15+K16+K17+K18</f>
        <v>8.733789</v>
      </c>
      <c r="L9" s="19">
        <f>L10+L15+L16+L17+L18</f>
        <v>7.703684</v>
      </c>
      <c r="M9" s="17">
        <f>M19+M21+M22</f>
        <v>17.078157</v>
      </c>
      <c r="N9" s="18">
        <f>N15+N16+N17+N18</f>
        <v>17.078157</v>
      </c>
      <c r="O9" s="18">
        <f>O10+O15+O16+O17+O18</f>
        <v>0</v>
      </c>
      <c r="P9" s="18">
        <f>P10+P15+P16+P17+P18</f>
        <v>17.078157</v>
      </c>
      <c r="Q9" s="19">
        <f>Q10+Q15+Q16+Q17+Q18</f>
        <v>15.104689</v>
      </c>
      <c r="R9" s="17">
        <f>R19+R21+R22</f>
        <v>17.549999999999997</v>
      </c>
      <c r="S9" s="18">
        <f>S15+S16+S17+S18</f>
        <v>17.5452</v>
      </c>
      <c r="T9" s="18">
        <f>T10+T15+T16+T17+T18</f>
        <v>0</v>
      </c>
      <c r="U9" s="18">
        <f>U10+U15+U16+U17+U18</f>
        <v>17.55</v>
      </c>
      <c r="V9" s="19">
        <f>V10+V15+V16+V17+V18</f>
        <v>15.4338</v>
      </c>
      <c r="W9" s="17">
        <f>W19+W21+W22</f>
        <v>17.550000000000004</v>
      </c>
      <c r="X9" s="18">
        <f>X15+X16+X17+X18</f>
        <v>17.55</v>
      </c>
      <c r="Y9" s="18">
        <f>Y10+Y15+Y16+Y17+Y18</f>
        <v>0</v>
      </c>
      <c r="Z9" s="18">
        <f>Z10+Z15+Z16+Z17+Z18</f>
        <v>17.55</v>
      </c>
      <c r="AA9" s="19">
        <f>AA10+AA15+AA16+AA17+AA18</f>
        <v>15.336700000000002</v>
      </c>
      <c r="AB9" s="17">
        <f>AB19+AB21+AB22</f>
        <v>8.5887</v>
      </c>
      <c r="AC9" s="18">
        <f>AC15+AC16+AC17+AC18</f>
        <v>8.5887</v>
      </c>
      <c r="AD9" s="18">
        <f>AD10+AD15+AD16+AD17+AD18</f>
        <v>0</v>
      </c>
      <c r="AE9" s="18">
        <f>AE10+AE15+AE16+AE17+AE18</f>
        <v>8.5887</v>
      </c>
      <c r="AF9" s="19">
        <f>AF10+AF15+AF16+AF17+AF18</f>
        <v>7.527899999999999</v>
      </c>
      <c r="AG9" s="17">
        <f>AG19+AG21+AG22</f>
        <v>8.9613</v>
      </c>
      <c r="AH9" s="18">
        <f>AH15+AH16+AH17+AH18</f>
        <v>8.9613</v>
      </c>
      <c r="AI9" s="18">
        <f>AI10+AI15+AI16+AI17+AI18</f>
        <v>0</v>
      </c>
      <c r="AJ9" s="18">
        <f>AJ10+AJ15+AJ16+AJ17+AJ18</f>
        <v>8.9613</v>
      </c>
      <c r="AK9" s="19">
        <f>AK10+AK15+AK16+AK17+AK18</f>
        <v>7.8088</v>
      </c>
      <c r="AL9" s="100"/>
      <c r="AM9" s="100"/>
      <c r="AN9" s="100"/>
      <c r="AR9" s="103"/>
    </row>
    <row r="10" spans="1:44" s="6" customFormat="1" ht="15.75">
      <c r="A10" s="20" t="s">
        <v>10</v>
      </c>
      <c r="B10" s="21" t="s">
        <v>11</v>
      </c>
      <c r="C10" s="22" t="s">
        <v>12</v>
      </c>
      <c r="D10" s="23" t="s">
        <v>12</v>
      </c>
      <c r="E10" s="24">
        <f>E12</f>
        <v>0</v>
      </c>
      <c r="F10" s="24">
        <f>F12+F13</f>
        <v>8.344368</v>
      </c>
      <c r="G10" s="25">
        <f>G12+G13+G14</f>
        <v>7.401015</v>
      </c>
      <c r="H10" s="22" t="s">
        <v>12</v>
      </c>
      <c r="I10" s="23" t="s">
        <v>12</v>
      </c>
      <c r="J10" s="24">
        <f>J12</f>
        <v>0</v>
      </c>
      <c r="K10" s="24">
        <f>K12+K13</f>
        <v>8.733789</v>
      </c>
      <c r="L10" s="25">
        <f>L12+L13+L14</f>
        <v>7.703684</v>
      </c>
      <c r="M10" s="22" t="s">
        <v>12</v>
      </c>
      <c r="N10" s="23" t="s">
        <v>12</v>
      </c>
      <c r="O10" s="24">
        <f>O12</f>
        <v>0</v>
      </c>
      <c r="P10" s="24">
        <f>P12+P13</f>
        <v>17.078157</v>
      </c>
      <c r="Q10" s="25">
        <f>Q12+Q13+Q14</f>
        <v>15.104689</v>
      </c>
      <c r="R10" s="22" t="s">
        <v>12</v>
      </c>
      <c r="S10" s="23" t="s">
        <v>12</v>
      </c>
      <c r="T10" s="24">
        <f>T12</f>
        <v>0</v>
      </c>
      <c r="U10" s="24">
        <f>U12+U13</f>
        <v>17.5452</v>
      </c>
      <c r="V10" s="25">
        <f>V12+V13+V14</f>
        <v>15.4338</v>
      </c>
      <c r="W10" s="22" t="s">
        <v>12</v>
      </c>
      <c r="X10" s="23" t="s">
        <v>12</v>
      </c>
      <c r="Y10" s="24">
        <f>Y12</f>
        <v>0</v>
      </c>
      <c r="Z10" s="24">
        <f>Z12+Z13</f>
        <v>17.55</v>
      </c>
      <c r="AA10" s="25">
        <f>AA12+AA13+AA14</f>
        <v>15.336700000000002</v>
      </c>
      <c r="AB10" s="22" t="s">
        <v>12</v>
      </c>
      <c r="AC10" s="23" t="s">
        <v>12</v>
      </c>
      <c r="AD10" s="24">
        <f>AD12</f>
        <v>0</v>
      </c>
      <c r="AE10" s="24">
        <f>AE12+AE13</f>
        <v>8.5887</v>
      </c>
      <c r="AF10" s="25">
        <f>AF12+AF13+AF14</f>
        <v>7.527899999999999</v>
      </c>
      <c r="AG10" s="22" t="s">
        <v>12</v>
      </c>
      <c r="AH10" s="23" t="s">
        <v>12</v>
      </c>
      <c r="AI10" s="24">
        <f>AI12</f>
        <v>0</v>
      </c>
      <c r="AJ10" s="24">
        <f>AJ12+AJ13</f>
        <v>8.9613</v>
      </c>
      <c r="AK10" s="25">
        <f>AK12+AK13+AK14</f>
        <v>7.8088</v>
      </c>
      <c r="AL10" s="100"/>
      <c r="AM10" s="100"/>
      <c r="AN10" s="100"/>
      <c r="AO10" s="104"/>
      <c r="AR10" s="104"/>
    </row>
    <row r="11" spans="1:42" s="6" customFormat="1" ht="15.75">
      <c r="A11" s="20"/>
      <c r="B11" s="21" t="s">
        <v>13</v>
      </c>
      <c r="C11" s="22" t="s">
        <v>12</v>
      </c>
      <c r="D11" s="26" t="s">
        <v>12</v>
      </c>
      <c r="E11" s="26" t="s">
        <v>12</v>
      </c>
      <c r="F11" s="26" t="s">
        <v>12</v>
      </c>
      <c r="G11" s="27" t="s">
        <v>12</v>
      </c>
      <c r="H11" s="22" t="s">
        <v>12</v>
      </c>
      <c r="I11" s="26" t="s">
        <v>12</v>
      </c>
      <c r="J11" s="26" t="s">
        <v>12</v>
      </c>
      <c r="K11" s="26" t="s">
        <v>12</v>
      </c>
      <c r="L11" s="27" t="s">
        <v>12</v>
      </c>
      <c r="M11" s="22" t="s">
        <v>12</v>
      </c>
      <c r="N11" s="26" t="s">
        <v>12</v>
      </c>
      <c r="O11" s="26" t="s">
        <v>12</v>
      </c>
      <c r="P11" s="26" t="s">
        <v>12</v>
      </c>
      <c r="Q11" s="27" t="s">
        <v>12</v>
      </c>
      <c r="R11" s="22" t="s">
        <v>12</v>
      </c>
      <c r="S11" s="26" t="s">
        <v>12</v>
      </c>
      <c r="T11" s="26" t="s">
        <v>12</v>
      </c>
      <c r="U11" s="26" t="s">
        <v>12</v>
      </c>
      <c r="V11" s="27" t="s">
        <v>12</v>
      </c>
      <c r="W11" s="22" t="s">
        <v>12</v>
      </c>
      <c r="X11" s="26" t="s">
        <v>12</v>
      </c>
      <c r="Y11" s="26" t="s">
        <v>12</v>
      </c>
      <c r="Z11" s="26" t="s">
        <v>12</v>
      </c>
      <c r="AA11" s="27" t="s">
        <v>12</v>
      </c>
      <c r="AB11" s="22" t="s">
        <v>12</v>
      </c>
      <c r="AC11" s="26" t="s">
        <v>12</v>
      </c>
      <c r="AD11" s="26" t="s">
        <v>12</v>
      </c>
      <c r="AE11" s="26" t="s">
        <v>12</v>
      </c>
      <c r="AF11" s="27" t="s">
        <v>12</v>
      </c>
      <c r="AG11" s="22" t="s">
        <v>12</v>
      </c>
      <c r="AH11" s="26" t="s">
        <v>12</v>
      </c>
      <c r="AI11" s="26" t="s">
        <v>12</v>
      </c>
      <c r="AJ11" s="26" t="s">
        <v>12</v>
      </c>
      <c r="AK11" s="27" t="s">
        <v>12</v>
      </c>
      <c r="AL11" s="100"/>
      <c r="AM11" s="100"/>
      <c r="AN11" s="100"/>
      <c r="AP11" s="104"/>
    </row>
    <row r="12" spans="1:37" s="6" customFormat="1" ht="15.75">
      <c r="A12" s="20" t="s">
        <v>14</v>
      </c>
      <c r="B12" s="21" t="s">
        <v>4</v>
      </c>
      <c r="C12" s="22" t="s">
        <v>12</v>
      </c>
      <c r="D12" s="28" t="s">
        <v>12</v>
      </c>
      <c r="E12" s="29"/>
      <c r="F12" s="30">
        <f>D9-D19-D21-D22-E12-G12</f>
        <v>8.344368</v>
      </c>
      <c r="G12" s="31"/>
      <c r="H12" s="22" t="s">
        <v>12</v>
      </c>
      <c r="I12" s="28" t="s">
        <v>12</v>
      </c>
      <c r="J12" s="29"/>
      <c r="K12" s="30">
        <f>I9-I19-I21-I22-J12-L12</f>
        <v>8.733789</v>
      </c>
      <c r="L12" s="31"/>
      <c r="M12" s="22" t="s">
        <v>12</v>
      </c>
      <c r="N12" s="28" t="s">
        <v>12</v>
      </c>
      <c r="O12" s="29"/>
      <c r="P12" s="30">
        <f>N9-N19-N21-N22-O12-Q12</f>
        <v>17.078157</v>
      </c>
      <c r="Q12" s="31"/>
      <c r="R12" s="22" t="s">
        <v>12</v>
      </c>
      <c r="S12" s="28" t="s">
        <v>12</v>
      </c>
      <c r="T12" s="29"/>
      <c r="U12" s="30">
        <f>S9-S19-S21-S22-T12-V12</f>
        <v>17.5452</v>
      </c>
      <c r="V12" s="31"/>
      <c r="W12" s="22" t="s">
        <v>12</v>
      </c>
      <c r="X12" s="28" t="s">
        <v>12</v>
      </c>
      <c r="Y12" s="29"/>
      <c r="Z12" s="30">
        <f>X9-X19-X21-X22-Y12-AA12</f>
        <v>17.55</v>
      </c>
      <c r="AA12" s="31"/>
      <c r="AB12" s="22" t="s">
        <v>12</v>
      </c>
      <c r="AC12" s="28" t="s">
        <v>12</v>
      </c>
      <c r="AD12" s="29"/>
      <c r="AE12" s="30">
        <f>AC9-AC19-AC21-AC22-AD12-AF12</f>
        <v>8.5887</v>
      </c>
      <c r="AF12" s="31"/>
      <c r="AG12" s="22" t="s">
        <v>12</v>
      </c>
      <c r="AH12" s="28" t="s">
        <v>12</v>
      </c>
      <c r="AI12" s="29"/>
      <c r="AJ12" s="30">
        <f>AH9-AH19-AH21-AH22-AI12-AK12</f>
        <v>8.9613</v>
      </c>
      <c r="AK12" s="31"/>
    </row>
    <row r="13" spans="1:40" s="6" customFormat="1" ht="15.75">
      <c r="A13" s="20" t="s">
        <v>15</v>
      </c>
      <c r="B13" s="21" t="s">
        <v>5</v>
      </c>
      <c r="C13" s="22" t="s">
        <v>12</v>
      </c>
      <c r="D13" s="28" t="s">
        <v>12</v>
      </c>
      <c r="E13" s="28" t="s">
        <v>12</v>
      </c>
      <c r="F13" s="30">
        <f>E9-E19-E21-E22-G13</f>
        <v>0</v>
      </c>
      <c r="G13" s="31"/>
      <c r="H13" s="22" t="s">
        <v>12</v>
      </c>
      <c r="I13" s="28" t="s">
        <v>12</v>
      </c>
      <c r="J13" s="28" t="s">
        <v>12</v>
      </c>
      <c r="K13" s="30">
        <f>J9-J19-J21-J22-L13</f>
        <v>0</v>
      </c>
      <c r="L13" s="31"/>
      <c r="M13" s="22" t="s">
        <v>12</v>
      </c>
      <c r="N13" s="28" t="s">
        <v>12</v>
      </c>
      <c r="O13" s="28" t="s">
        <v>12</v>
      </c>
      <c r="P13" s="30">
        <f>O9-O19-O21-O22-Q13</f>
        <v>0</v>
      </c>
      <c r="Q13" s="31"/>
      <c r="R13" s="22" t="s">
        <v>12</v>
      </c>
      <c r="S13" s="28" t="s">
        <v>12</v>
      </c>
      <c r="T13" s="28" t="s">
        <v>12</v>
      </c>
      <c r="U13" s="30">
        <f>T9-T19-T21-T22-V13</f>
        <v>0</v>
      </c>
      <c r="V13" s="31"/>
      <c r="W13" s="22" t="s">
        <v>12</v>
      </c>
      <c r="X13" s="28" t="s">
        <v>12</v>
      </c>
      <c r="Y13" s="28" t="s">
        <v>12</v>
      </c>
      <c r="Z13" s="30">
        <f>Y9-Y19-Y21-Y22-AA13</f>
        <v>0</v>
      </c>
      <c r="AA13" s="31"/>
      <c r="AB13" s="22" t="s">
        <v>12</v>
      </c>
      <c r="AC13" s="28" t="s">
        <v>12</v>
      </c>
      <c r="AD13" s="28" t="s">
        <v>12</v>
      </c>
      <c r="AE13" s="30">
        <f>AD9-AD19-AD21-AD22-AF13</f>
        <v>0</v>
      </c>
      <c r="AF13" s="31"/>
      <c r="AG13" s="22" t="s">
        <v>12</v>
      </c>
      <c r="AH13" s="28" t="s">
        <v>12</v>
      </c>
      <c r="AI13" s="28" t="s">
        <v>12</v>
      </c>
      <c r="AJ13" s="30">
        <f>AI9-AI19-AI21-AI22-AK13</f>
        <v>0</v>
      </c>
      <c r="AK13" s="31"/>
      <c r="AL13" s="103"/>
      <c r="AM13" s="103"/>
      <c r="AN13" s="103"/>
    </row>
    <row r="14" spans="1:40" s="6" customFormat="1" ht="15.75">
      <c r="A14" s="20" t="s">
        <v>16</v>
      </c>
      <c r="B14" s="21" t="s">
        <v>6</v>
      </c>
      <c r="C14" s="22" t="s">
        <v>12</v>
      </c>
      <c r="D14" s="28" t="s">
        <v>12</v>
      </c>
      <c r="E14" s="28" t="s">
        <v>12</v>
      </c>
      <c r="F14" s="28" t="s">
        <v>12</v>
      </c>
      <c r="G14" s="32">
        <f>F9-F19-F21-F22</f>
        <v>7.401015</v>
      </c>
      <c r="H14" s="22" t="s">
        <v>12</v>
      </c>
      <c r="I14" s="28" t="s">
        <v>12</v>
      </c>
      <c r="J14" s="28" t="s">
        <v>12</v>
      </c>
      <c r="K14" s="28" t="s">
        <v>12</v>
      </c>
      <c r="L14" s="32">
        <f>K9-K19-K21-K22</f>
        <v>7.703684</v>
      </c>
      <c r="M14" s="22" t="s">
        <v>12</v>
      </c>
      <c r="N14" s="28" t="s">
        <v>12</v>
      </c>
      <c r="O14" s="28" t="s">
        <v>12</v>
      </c>
      <c r="P14" s="28" t="s">
        <v>12</v>
      </c>
      <c r="Q14" s="32">
        <f>P9-P19-P21-P22</f>
        <v>15.104689</v>
      </c>
      <c r="R14" s="22" t="s">
        <v>12</v>
      </c>
      <c r="S14" s="28" t="s">
        <v>12</v>
      </c>
      <c r="T14" s="28" t="s">
        <v>12</v>
      </c>
      <c r="U14" s="28" t="s">
        <v>12</v>
      </c>
      <c r="V14" s="32">
        <f>U9-U19-U21-U22</f>
        <v>15.4338</v>
      </c>
      <c r="W14" s="22" t="s">
        <v>12</v>
      </c>
      <c r="X14" s="28" t="s">
        <v>12</v>
      </c>
      <c r="Y14" s="28" t="s">
        <v>12</v>
      </c>
      <c r="Z14" s="28" t="s">
        <v>12</v>
      </c>
      <c r="AA14" s="32">
        <f>Z9-Z19-Z21-Z22</f>
        <v>15.336700000000002</v>
      </c>
      <c r="AB14" s="22" t="s">
        <v>12</v>
      </c>
      <c r="AC14" s="28" t="s">
        <v>12</v>
      </c>
      <c r="AD14" s="28" t="s">
        <v>12</v>
      </c>
      <c r="AE14" s="28" t="s">
        <v>12</v>
      </c>
      <c r="AF14" s="32">
        <f>AE9-AE19-AE21-AE22</f>
        <v>7.527899999999999</v>
      </c>
      <c r="AG14" s="22" t="s">
        <v>12</v>
      </c>
      <c r="AH14" s="28" t="s">
        <v>12</v>
      </c>
      <c r="AI14" s="28" t="s">
        <v>12</v>
      </c>
      <c r="AJ14" s="28" t="s">
        <v>12</v>
      </c>
      <c r="AK14" s="32">
        <f>AJ9-AJ19-AJ21-AJ22</f>
        <v>7.8088</v>
      </c>
      <c r="AL14" s="103"/>
      <c r="AM14" s="103"/>
      <c r="AN14" s="103"/>
    </row>
    <row r="15" spans="1:40" s="6" customFormat="1" ht="15.75">
      <c r="A15" s="20" t="s">
        <v>17</v>
      </c>
      <c r="B15" s="21" t="s">
        <v>18</v>
      </c>
      <c r="C15" s="33">
        <f>SUM(D15:G15)</f>
        <v>0</v>
      </c>
      <c r="D15" s="34"/>
      <c r="E15" s="34"/>
      <c r="F15" s="34"/>
      <c r="G15" s="31"/>
      <c r="H15" s="33">
        <f>SUM(I15:L15)</f>
        <v>0</v>
      </c>
      <c r="I15" s="34"/>
      <c r="J15" s="34"/>
      <c r="K15" s="34"/>
      <c r="L15" s="31"/>
      <c r="M15" s="33">
        <f>SUM(N15:Q15)</f>
        <v>0</v>
      </c>
      <c r="N15" s="34"/>
      <c r="O15" s="34"/>
      <c r="P15" s="34"/>
      <c r="Q15" s="31"/>
      <c r="R15" s="33">
        <f>SUM(S15:V15)</f>
        <v>0</v>
      </c>
      <c r="S15" s="34"/>
      <c r="T15" s="34"/>
      <c r="U15" s="34"/>
      <c r="V15" s="31"/>
      <c r="W15" s="33">
        <f>SUM(X15:AA15)</f>
        <v>0</v>
      </c>
      <c r="X15" s="34"/>
      <c r="Y15" s="34"/>
      <c r="Z15" s="34"/>
      <c r="AA15" s="31"/>
      <c r="AB15" s="33">
        <f>SUM(AC15:AF15)</f>
        <v>0</v>
      </c>
      <c r="AC15" s="34"/>
      <c r="AD15" s="34"/>
      <c r="AE15" s="34"/>
      <c r="AF15" s="31"/>
      <c r="AG15" s="33">
        <f>SUM(AH15:AK15)</f>
        <v>0</v>
      </c>
      <c r="AH15" s="34"/>
      <c r="AI15" s="34"/>
      <c r="AJ15" s="34"/>
      <c r="AK15" s="31"/>
      <c r="AL15" s="103"/>
      <c r="AM15" s="103"/>
      <c r="AN15" s="103"/>
    </row>
    <row r="16" spans="1:40" s="6" customFormat="1" ht="15.75">
      <c r="A16" s="20" t="s">
        <v>19</v>
      </c>
      <c r="B16" s="21" t="s">
        <v>20</v>
      </c>
      <c r="C16" s="33">
        <f>SUM(D16:G16)</f>
        <v>0</v>
      </c>
      <c r="D16" s="35"/>
      <c r="E16" s="35"/>
      <c r="F16" s="35"/>
      <c r="G16" s="31"/>
      <c r="H16" s="33">
        <f>SUM(I16:L16)</f>
        <v>0</v>
      </c>
      <c r="I16" s="35"/>
      <c r="J16" s="35"/>
      <c r="K16" s="35"/>
      <c r="L16" s="31"/>
      <c r="M16" s="33">
        <f>SUM(N16:Q16)</f>
        <v>0</v>
      </c>
      <c r="N16" s="35"/>
      <c r="O16" s="35"/>
      <c r="P16" s="35"/>
      <c r="Q16" s="31"/>
      <c r="R16" s="33">
        <f>SUM(S16:V16)</f>
        <v>0</v>
      </c>
      <c r="S16" s="35"/>
      <c r="T16" s="35"/>
      <c r="U16" s="35"/>
      <c r="V16" s="31"/>
      <c r="W16" s="33">
        <f>SUM(X16:AA16)</f>
        <v>0</v>
      </c>
      <c r="X16" s="35"/>
      <c r="Y16" s="35"/>
      <c r="Z16" s="35"/>
      <c r="AA16" s="31"/>
      <c r="AB16" s="33">
        <f>SUM(AC16:AF16)</f>
        <v>0</v>
      </c>
      <c r="AC16" s="35"/>
      <c r="AD16" s="35"/>
      <c r="AE16" s="35"/>
      <c r="AF16" s="31"/>
      <c r="AG16" s="33">
        <f>SUM(AH16:AK16)</f>
        <v>0</v>
      </c>
      <c r="AH16" s="35"/>
      <c r="AI16" s="35"/>
      <c r="AJ16" s="35"/>
      <c r="AK16" s="31"/>
      <c r="AN16" s="103"/>
    </row>
    <row r="17" spans="1:42" s="6" customFormat="1" ht="63">
      <c r="A17" s="20" t="s">
        <v>21</v>
      </c>
      <c r="B17" s="21" t="s">
        <v>22</v>
      </c>
      <c r="C17" s="33">
        <f>SUM(D17:G17)</f>
        <v>8.344368</v>
      </c>
      <c r="D17" s="35">
        <v>8.344368</v>
      </c>
      <c r="E17" s="35"/>
      <c r="F17" s="35"/>
      <c r="G17" s="31"/>
      <c r="H17" s="33">
        <f>SUM(I17:L17)</f>
        <v>8.733789</v>
      </c>
      <c r="I17" s="35">
        <v>8.733789</v>
      </c>
      <c r="J17" s="35"/>
      <c r="K17" s="35"/>
      <c r="L17" s="31"/>
      <c r="M17" s="33">
        <f>SUM(N17:Q17)</f>
        <v>17.078157</v>
      </c>
      <c r="N17" s="35">
        <v>17.078157</v>
      </c>
      <c r="O17" s="35"/>
      <c r="P17" s="35"/>
      <c r="Q17" s="31"/>
      <c r="R17" s="33">
        <f>SUM(S17:V17)</f>
        <v>17.55</v>
      </c>
      <c r="S17" s="35">
        <v>17.5452</v>
      </c>
      <c r="T17" s="35"/>
      <c r="U17" s="35">
        <v>0.0048</v>
      </c>
      <c r="V17" s="31"/>
      <c r="W17" s="33">
        <f>SUM(X17:AA17)</f>
        <v>17.55</v>
      </c>
      <c r="X17" s="35">
        <v>17.55</v>
      </c>
      <c r="Y17" s="35"/>
      <c r="Z17" s="35"/>
      <c r="AA17" s="31"/>
      <c r="AB17" s="33">
        <f>SUM(AC17:AF17)</f>
        <v>8.5887</v>
      </c>
      <c r="AC17" s="35">
        <v>8.5887</v>
      </c>
      <c r="AD17" s="35"/>
      <c r="AE17" s="35"/>
      <c r="AF17" s="31"/>
      <c r="AG17" s="33">
        <f>SUM(AH17:AK17)</f>
        <v>8.9613</v>
      </c>
      <c r="AH17" s="35">
        <v>8.9613</v>
      </c>
      <c r="AI17" s="35"/>
      <c r="AJ17" s="35"/>
      <c r="AK17" s="31"/>
      <c r="AL17" s="103"/>
      <c r="AM17" s="103"/>
      <c r="AN17" s="103"/>
      <c r="AP17" s="103"/>
    </row>
    <row r="18" spans="1:37" s="6" customFormat="1" ht="31.5">
      <c r="A18" s="20" t="s">
        <v>23</v>
      </c>
      <c r="B18" s="21" t="s">
        <v>24</v>
      </c>
      <c r="C18" s="33">
        <f>SUM(D18:G18)</f>
        <v>0</v>
      </c>
      <c r="D18" s="35"/>
      <c r="E18" s="35"/>
      <c r="F18" s="35"/>
      <c r="G18" s="31"/>
      <c r="H18" s="33">
        <f>SUM(I18:L18)</f>
        <v>0</v>
      </c>
      <c r="I18" s="35"/>
      <c r="J18" s="35"/>
      <c r="K18" s="35"/>
      <c r="L18" s="31"/>
      <c r="M18" s="33">
        <f>SUM(N18:Q18)</f>
        <v>0</v>
      </c>
      <c r="N18" s="35"/>
      <c r="O18" s="35"/>
      <c r="P18" s="35"/>
      <c r="Q18" s="31"/>
      <c r="R18" s="33">
        <f>SUM(S18:V18)</f>
        <v>0</v>
      </c>
      <c r="S18" s="35"/>
      <c r="T18" s="35"/>
      <c r="U18" s="35"/>
      <c r="V18" s="31"/>
      <c r="W18" s="33">
        <f>SUM(X18:AA18)</f>
        <v>0</v>
      </c>
      <c r="X18" s="35"/>
      <c r="Y18" s="35"/>
      <c r="Z18" s="35"/>
      <c r="AA18" s="31"/>
      <c r="AB18" s="33">
        <f>SUM(AC18:AF18)</f>
        <v>0</v>
      </c>
      <c r="AC18" s="35"/>
      <c r="AD18" s="35"/>
      <c r="AE18" s="35"/>
      <c r="AF18" s="31"/>
      <c r="AG18" s="33">
        <f>SUM(AH18:AK18)</f>
        <v>0</v>
      </c>
      <c r="AH18" s="35"/>
      <c r="AI18" s="35"/>
      <c r="AJ18" s="35"/>
      <c r="AK18" s="31"/>
    </row>
    <row r="19" spans="1:38" s="6" customFormat="1" ht="31.5">
      <c r="A19" s="20" t="s">
        <v>25</v>
      </c>
      <c r="B19" s="21" t="s">
        <v>26</v>
      </c>
      <c r="C19" s="33">
        <f>SUM(D19:G19)</f>
        <v>0.6413310000000001</v>
      </c>
      <c r="D19" s="35"/>
      <c r="E19" s="35"/>
      <c r="F19" s="35">
        <v>0.539031</v>
      </c>
      <c r="G19" s="31">
        <v>0.1023</v>
      </c>
      <c r="H19" s="33">
        <f>SUM(I19:L19)</f>
        <v>0.6732199999999999</v>
      </c>
      <c r="I19" s="35"/>
      <c r="J19" s="35"/>
      <c r="K19" s="35">
        <v>0.56612</v>
      </c>
      <c r="L19" s="31">
        <v>0.1071</v>
      </c>
      <c r="M19" s="33">
        <f>SUM(N19:Q19)</f>
        <v>1.314594</v>
      </c>
      <c r="N19" s="35"/>
      <c r="O19" s="35"/>
      <c r="P19" s="35">
        <v>1.105161</v>
      </c>
      <c r="Q19" s="31">
        <v>0.209433</v>
      </c>
      <c r="R19" s="33">
        <f>SUM(S19:V19)</f>
        <v>1.2074</v>
      </c>
      <c r="S19" s="35"/>
      <c r="T19" s="35"/>
      <c r="U19" s="35">
        <v>1.053</v>
      </c>
      <c r="V19" s="31">
        <v>0.1544</v>
      </c>
      <c r="W19" s="33">
        <f>SUM(X19:AA19)</f>
        <v>1.3407</v>
      </c>
      <c r="X19" s="35"/>
      <c r="Y19" s="35"/>
      <c r="Z19" s="35">
        <v>1.2583</v>
      </c>
      <c r="AA19" s="31">
        <v>0.0824</v>
      </c>
      <c r="AB19" s="33">
        <f>SUM(AC19:AF19)</f>
        <v>0.6561</v>
      </c>
      <c r="AC19" s="35"/>
      <c r="AD19" s="35"/>
      <c r="AE19" s="35">
        <v>0.6158</v>
      </c>
      <c r="AF19" s="31">
        <v>0.0403</v>
      </c>
      <c r="AG19" s="33">
        <f>SUM(AH19:AK19)</f>
        <v>0.6846</v>
      </c>
      <c r="AH19" s="35"/>
      <c r="AI19" s="35"/>
      <c r="AJ19" s="35">
        <v>0.6425</v>
      </c>
      <c r="AK19" s="31">
        <v>0.0421</v>
      </c>
      <c r="AL19" s="103"/>
    </row>
    <row r="20" spans="1:37" s="6" customFormat="1" ht="15.75">
      <c r="A20" s="20" t="s">
        <v>27</v>
      </c>
      <c r="B20" s="21" t="s">
        <v>28</v>
      </c>
      <c r="C20" s="128">
        <f aca="true" t="shared" si="0" ref="C20:AK20">IF(C9=0,0,C19/C9*100)</f>
        <v>7.685794777986783</v>
      </c>
      <c r="D20" s="33">
        <f t="shared" si="0"/>
        <v>0</v>
      </c>
      <c r="E20" s="33">
        <f t="shared" si="0"/>
        <v>0</v>
      </c>
      <c r="F20" s="33">
        <f t="shared" si="0"/>
        <v>6.459818167175753</v>
      </c>
      <c r="G20" s="33">
        <f t="shared" si="0"/>
        <v>1.3822428410157255</v>
      </c>
      <c r="H20" s="128">
        <f t="shared" si="0"/>
        <v>7.70822377321</v>
      </c>
      <c r="I20" s="33">
        <f t="shared" si="0"/>
        <v>0</v>
      </c>
      <c r="J20" s="33">
        <f t="shared" si="0"/>
        <v>0</v>
      </c>
      <c r="K20" s="33">
        <f t="shared" si="0"/>
        <v>6.481951876785665</v>
      </c>
      <c r="L20" s="33">
        <f t="shared" si="0"/>
        <v>1.390243940431617</v>
      </c>
      <c r="M20" s="128">
        <f t="shared" si="0"/>
        <v>7.697516775375704</v>
      </c>
      <c r="N20" s="33">
        <f t="shared" si="0"/>
        <v>0</v>
      </c>
      <c r="O20" s="33">
        <f t="shared" si="0"/>
        <v>0</v>
      </c>
      <c r="P20" s="33">
        <f t="shared" si="0"/>
        <v>6.471195925883571</v>
      </c>
      <c r="Q20" s="33">
        <f t="shared" si="0"/>
        <v>1.3865429470279065</v>
      </c>
      <c r="R20" s="128">
        <f t="shared" si="0"/>
        <v>6.879772079772081</v>
      </c>
      <c r="S20" s="33">
        <f t="shared" si="0"/>
        <v>0</v>
      </c>
      <c r="T20" s="33">
        <f t="shared" si="0"/>
        <v>0</v>
      </c>
      <c r="U20" s="33">
        <f t="shared" si="0"/>
        <v>5.999999999999999</v>
      </c>
      <c r="V20" s="33">
        <f t="shared" si="0"/>
        <v>1.0004017157148597</v>
      </c>
      <c r="W20" s="128">
        <f t="shared" si="0"/>
        <v>7.639316239316238</v>
      </c>
      <c r="X20" s="33">
        <f t="shared" si="0"/>
        <v>0</v>
      </c>
      <c r="Y20" s="33">
        <f t="shared" si="0"/>
        <v>0</v>
      </c>
      <c r="Z20" s="33">
        <f t="shared" si="0"/>
        <v>7.169800569800569</v>
      </c>
      <c r="AA20" s="33">
        <f t="shared" si="0"/>
        <v>0.537273337810611</v>
      </c>
      <c r="AB20" s="128">
        <f t="shared" si="0"/>
        <v>7.639107198994028</v>
      </c>
      <c r="AC20" s="33">
        <f t="shared" si="0"/>
        <v>0</v>
      </c>
      <c r="AD20" s="33">
        <f t="shared" si="0"/>
        <v>0</v>
      </c>
      <c r="AE20" s="33">
        <f t="shared" si="0"/>
        <v>7.169886013017105</v>
      </c>
      <c r="AF20" s="33">
        <f t="shared" si="0"/>
        <v>0.5353418616081511</v>
      </c>
      <c r="AG20" s="128">
        <f t="shared" si="0"/>
        <v>7.639516587995046</v>
      </c>
      <c r="AH20" s="33">
        <f t="shared" si="0"/>
        <v>0</v>
      </c>
      <c r="AI20" s="33">
        <f t="shared" si="0"/>
        <v>0</v>
      </c>
      <c r="AJ20" s="33">
        <f t="shared" si="0"/>
        <v>7.16971867920949</v>
      </c>
      <c r="AK20" s="33">
        <f t="shared" si="0"/>
        <v>0.5391353344944166</v>
      </c>
    </row>
    <row r="21" spans="1:38" s="6" customFormat="1" ht="47.25">
      <c r="A21" s="20" t="s">
        <v>29</v>
      </c>
      <c r="B21" s="21" t="s">
        <v>30</v>
      </c>
      <c r="C21" s="33">
        <f>SUM(D21:G21)</f>
        <v>0</v>
      </c>
      <c r="D21" s="36"/>
      <c r="E21" s="36"/>
      <c r="F21" s="36"/>
      <c r="G21" s="37"/>
      <c r="H21" s="33">
        <f>SUM(I21:L21)</f>
        <v>0</v>
      </c>
      <c r="I21" s="36"/>
      <c r="J21" s="36"/>
      <c r="K21" s="36"/>
      <c r="L21" s="37"/>
      <c r="M21" s="33">
        <f>SUM(N21:Q21)</f>
        <v>0</v>
      </c>
      <c r="N21" s="36"/>
      <c r="O21" s="36"/>
      <c r="P21" s="36"/>
      <c r="Q21" s="37"/>
      <c r="R21" s="33">
        <f>SUM(S21:V21)</f>
        <v>0</v>
      </c>
      <c r="S21" s="36"/>
      <c r="T21" s="36"/>
      <c r="U21" s="36"/>
      <c r="V21" s="37"/>
      <c r="W21" s="33">
        <f>SUM(X21:AA21)</f>
        <v>0</v>
      </c>
      <c r="X21" s="36"/>
      <c r="Y21" s="36"/>
      <c r="Z21" s="36"/>
      <c r="AA21" s="37"/>
      <c r="AB21" s="33">
        <f>SUM(AC21:AF21)</f>
        <v>0</v>
      </c>
      <c r="AC21" s="36"/>
      <c r="AD21" s="36"/>
      <c r="AE21" s="36"/>
      <c r="AF21" s="37"/>
      <c r="AG21" s="33">
        <f>SUM(AH21:AK21)</f>
        <v>0</v>
      </c>
      <c r="AH21" s="36"/>
      <c r="AI21" s="36"/>
      <c r="AJ21" s="36"/>
      <c r="AK21" s="37"/>
      <c r="AL21" s="104"/>
    </row>
    <row r="22" spans="1:37" s="6" customFormat="1" ht="15.75">
      <c r="A22" s="20" t="s">
        <v>31</v>
      </c>
      <c r="B22" s="21" t="s">
        <v>32</v>
      </c>
      <c r="C22" s="33">
        <f>SUM(D22:G22)</f>
        <v>7.703037</v>
      </c>
      <c r="D22" s="24">
        <f>D23+D24+D25</f>
        <v>0</v>
      </c>
      <c r="E22" s="24">
        <f>E23+E24+E25</f>
        <v>0</v>
      </c>
      <c r="F22" s="24">
        <f>F23+F24+F25</f>
        <v>0.404322</v>
      </c>
      <c r="G22" s="25">
        <f>G9-G19-G21</f>
        <v>7.2987150000000005</v>
      </c>
      <c r="H22" s="33">
        <f>SUM(I22:L22)</f>
        <v>8.060569</v>
      </c>
      <c r="I22" s="24">
        <f>I23+I24+I25</f>
        <v>0</v>
      </c>
      <c r="J22" s="24">
        <f>J23+J24+J25</f>
        <v>0</v>
      </c>
      <c r="K22" s="24">
        <f>K23+K24+K25</f>
        <v>0.463985</v>
      </c>
      <c r="L22" s="25">
        <f>L9-L19-L21</f>
        <v>7.596584</v>
      </c>
      <c r="M22" s="33">
        <f>SUM(N22:Q22)</f>
        <v>15.763563</v>
      </c>
      <c r="N22" s="24">
        <f>N23+N24+N25</f>
        <v>0</v>
      </c>
      <c r="O22" s="24">
        <f>O23+O24+O25</f>
        <v>0</v>
      </c>
      <c r="P22" s="24">
        <f>P23+P24+P25</f>
        <v>0.868307</v>
      </c>
      <c r="Q22" s="25">
        <f>Q9-Q19-Q21</f>
        <v>14.895256</v>
      </c>
      <c r="R22" s="33">
        <f>SUM(S22:V22)</f>
        <v>16.342599999999997</v>
      </c>
      <c r="S22" s="24">
        <f>S23+S24+S25</f>
        <v>0</v>
      </c>
      <c r="T22" s="24">
        <f>T23+T24+T25</f>
        <v>0</v>
      </c>
      <c r="U22" s="24">
        <f>U23+U24+U25</f>
        <v>1.0632</v>
      </c>
      <c r="V22" s="25">
        <f>V9-V19-V21</f>
        <v>15.279399999999999</v>
      </c>
      <c r="W22" s="33">
        <f>SUM(X22:AA22)</f>
        <v>16.209300000000002</v>
      </c>
      <c r="X22" s="24">
        <f>X23+X24+X25</f>
        <v>0</v>
      </c>
      <c r="Y22" s="24">
        <f>Y23+Y24+Y25</f>
        <v>0</v>
      </c>
      <c r="Z22" s="24">
        <f>Z23+Z24+Z25</f>
        <v>0.955</v>
      </c>
      <c r="AA22" s="25">
        <f>AA9-AA19-AA21</f>
        <v>15.254300000000002</v>
      </c>
      <c r="AB22" s="33">
        <f>SUM(AC22:AF22)</f>
        <v>7.932599999999999</v>
      </c>
      <c r="AC22" s="24">
        <f>AC23+AC24+AC25</f>
        <v>0</v>
      </c>
      <c r="AD22" s="24">
        <f>AD23+AD24+AD25</f>
        <v>0</v>
      </c>
      <c r="AE22" s="24">
        <f>AE23+AE24+AE25</f>
        <v>0.445</v>
      </c>
      <c r="AF22" s="25">
        <f>AF9-AF19-AF21</f>
        <v>7.487599999999999</v>
      </c>
      <c r="AG22" s="33">
        <f>SUM(AH22:AK22)</f>
        <v>8.2767</v>
      </c>
      <c r="AH22" s="24">
        <f>AH23+AH24+AH25</f>
        <v>0</v>
      </c>
      <c r="AI22" s="24">
        <f>AI23+AI24+AI25</f>
        <v>0</v>
      </c>
      <c r="AJ22" s="24">
        <f>AJ23+AJ24+AJ25</f>
        <v>0.51</v>
      </c>
      <c r="AK22" s="25">
        <f>AK9-AK19-AK21</f>
        <v>7.7667</v>
      </c>
    </row>
    <row r="23" spans="1:37" s="6" customFormat="1" ht="31.5">
      <c r="A23" s="20" t="s">
        <v>33</v>
      </c>
      <c r="B23" s="21" t="s">
        <v>34</v>
      </c>
      <c r="C23" s="33">
        <f>SUM(D23:G23)</f>
        <v>1.065744</v>
      </c>
      <c r="D23" s="36"/>
      <c r="E23" s="36"/>
      <c r="F23" s="36"/>
      <c r="G23" s="37">
        <v>1.065744</v>
      </c>
      <c r="H23" s="33">
        <f>SUM(I23:L23)</f>
        <v>1.055135</v>
      </c>
      <c r="I23" s="36"/>
      <c r="J23" s="36"/>
      <c r="K23" s="36"/>
      <c r="L23" s="37">
        <v>1.055135</v>
      </c>
      <c r="M23" s="33">
        <f>SUM(N23:Q23)</f>
        <v>2.120879</v>
      </c>
      <c r="N23" s="36"/>
      <c r="O23" s="36"/>
      <c r="P23" s="36"/>
      <c r="Q23" s="37">
        <v>2.120879</v>
      </c>
      <c r="R23" s="33">
        <f>SUM(S23:V23)</f>
        <v>2.6961</v>
      </c>
      <c r="S23" s="36"/>
      <c r="T23" s="36"/>
      <c r="U23" s="36"/>
      <c r="V23" s="37">
        <v>2.6961</v>
      </c>
      <c r="W23" s="33">
        <f>SUM(X23:AA23)</f>
        <v>2.72</v>
      </c>
      <c r="X23" s="36"/>
      <c r="Y23" s="36"/>
      <c r="Z23" s="36"/>
      <c r="AA23" s="37">
        <v>2.72</v>
      </c>
      <c r="AB23" s="33">
        <f>SUM(AC23:AF23)</f>
        <v>1.3464</v>
      </c>
      <c r="AC23" s="36"/>
      <c r="AD23" s="36"/>
      <c r="AE23" s="36"/>
      <c r="AF23" s="37">
        <v>1.3464</v>
      </c>
      <c r="AG23" s="33">
        <f>SUM(AH23:AK23)</f>
        <v>1.3736</v>
      </c>
      <c r="AH23" s="36"/>
      <c r="AI23" s="36"/>
      <c r="AJ23" s="36"/>
      <c r="AK23" s="37">
        <v>1.3736</v>
      </c>
    </row>
    <row r="24" spans="1:38" s="6" customFormat="1" ht="31.5">
      <c r="A24" s="38" t="s">
        <v>35</v>
      </c>
      <c r="B24" s="39" t="s">
        <v>74</v>
      </c>
      <c r="C24" s="33">
        <f>SUM(D24:G24)</f>
        <v>6.637321999999999</v>
      </c>
      <c r="D24" s="29"/>
      <c r="E24" s="29"/>
      <c r="F24" s="29">
        <v>0.404322</v>
      </c>
      <c r="G24" s="40">
        <v>6.233</v>
      </c>
      <c r="H24" s="33">
        <f>SUM(I24:L24)</f>
        <v>7.005385</v>
      </c>
      <c r="I24" s="29"/>
      <c r="J24" s="29"/>
      <c r="K24" s="29">
        <v>0.463985</v>
      </c>
      <c r="L24" s="40">
        <v>6.5414</v>
      </c>
      <c r="M24" s="33">
        <f>SUM(N24:Q24)</f>
        <v>13.642684</v>
      </c>
      <c r="N24" s="29"/>
      <c r="O24" s="29"/>
      <c r="P24" s="29">
        <v>0.868307</v>
      </c>
      <c r="Q24" s="40">
        <v>12.774377</v>
      </c>
      <c r="R24" s="33">
        <f>SUM(S24:V24)</f>
        <v>13.6464</v>
      </c>
      <c r="S24" s="29"/>
      <c r="T24" s="29"/>
      <c r="U24" s="29">
        <v>1.0632</v>
      </c>
      <c r="V24" s="40">
        <v>12.5832</v>
      </c>
      <c r="W24" s="33">
        <f>SUM(X24:AA24)</f>
        <v>13.4893</v>
      </c>
      <c r="X24" s="29"/>
      <c r="Y24" s="29"/>
      <c r="Z24" s="29">
        <v>0.955</v>
      </c>
      <c r="AA24" s="40">
        <v>12.5343</v>
      </c>
      <c r="AB24" s="33">
        <f>SUM(AC24:AF24)</f>
        <v>6.586200000000001</v>
      </c>
      <c r="AC24" s="29"/>
      <c r="AD24" s="29"/>
      <c r="AE24" s="29">
        <v>0.445</v>
      </c>
      <c r="AF24" s="40">
        <v>6.1412</v>
      </c>
      <c r="AG24" s="33">
        <f>SUM(AH24:AK24)</f>
        <v>6.903099999999999</v>
      </c>
      <c r="AH24" s="29"/>
      <c r="AI24" s="29"/>
      <c r="AJ24" s="29">
        <v>0.51</v>
      </c>
      <c r="AK24" s="40">
        <v>6.3931</v>
      </c>
      <c r="AL24" s="103"/>
    </row>
    <row r="25" spans="1:37" s="6" customFormat="1" ht="32.25" thickBot="1">
      <c r="A25" s="41" t="s">
        <v>36</v>
      </c>
      <c r="B25" s="42" t="s">
        <v>37</v>
      </c>
      <c r="C25" s="43">
        <f>SUM(D25:G25)</f>
        <v>0</v>
      </c>
      <c r="D25" s="44"/>
      <c r="E25" s="44"/>
      <c r="F25" s="44"/>
      <c r="G25" s="45"/>
      <c r="H25" s="43">
        <f>SUM(I25:L25)</f>
        <v>0</v>
      </c>
      <c r="I25" s="44"/>
      <c r="J25" s="44"/>
      <c r="K25" s="44"/>
      <c r="L25" s="45"/>
      <c r="M25" s="43">
        <f>SUM(N25:Q25)</f>
        <v>0</v>
      </c>
      <c r="N25" s="44"/>
      <c r="O25" s="44"/>
      <c r="P25" s="44"/>
      <c r="Q25" s="45"/>
      <c r="R25" s="43">
        <f>SUM(S25:V25)</f>
        <v>0</v>
      </c>
      <c r="S25" s="44"/>
      <c r="T25" s="44"/>
      <c r="U25" s="44"/>
      <c r="V25" s="45"/>
      <c r="W25" s="43">
        <f>SUM(X25:AA25)</f>
        <v>0</v>
      </c>
      <c r="X25" s="44"/>
      <c r="Y25" s="44"/>
      <c r="Z25" s="44"/>
      <c r="AA25" s="45"/>
      <c r="AB25" s="43">
        <f>SUM(AC25:AF25)</f>
        <v>0</v>
      </c>
      <c r="AC25" s="44"/>
      <c r="AD25" s="44"/>
      <c r="AE25" s="44"/>
      <c r="AF25" s="45"/>
      <c r="AG25" s="43">
        <f>SUM(AH25:AK25)</f>
        <v>0</v>
      </c>
      <c r="AH25" s="44"/>
      <c r="AI25" s="44"/>
      <c r="AJ25" s="44"/>
      <c r="AK25" s="45"/>
    </row>
    <row r="26" spans="1:37" s="53" customFormat="1" ht="16.5" thickBot="1">
      <c r="A26" s="46"/>
      <c r="B26" s="47" t="s">
        <v>38</v>
      </c>
      <c r="C26" s="48"/>
      <c r="D26" s="49">
        <f>D9-D19-D21-D23-D24-D25-E12-F12-G12</f>
        <v>0</v>
      </c>
      <c r="E26" s="49">
        <f>E9-E19-E21-E23-E24-E25-F13-G13</f>
        <v>0</v>
      </c>
      <c r="F26" s="49">
        <f>F9-F19-F21-F23-F24-F25-G14</f>
        <v>0</v>
      </c>
      <c r="G26" s="50">
        <f>G9-G19-G21-G23-G24-G25</f>
        <v>-2.899999999872449E-05</v>
      </c>
      <c r="H26" s="51"/>
      <c r="I26" s="49">
        <f>I9-I19-I21-I23-I24-I25-J12-K12-L12</f>
        <v>0</v>
      </c>
      <c r="J26" s="49">
        <f>J9-J19-J21-J23-J24-J25-K13-L13</f>
        <v>0</v>
      </c>
      <c r="K26" s="49">
        <f>K9-K19-K21-K23-K24-K25-L14</f>
        <v>0</v>
      </c>
      <c r="L26" s="52">
        <f>L9-L19-L21-L23-L24-L25</f>
        <v>4.899999999974369E-05</v>
      </c>
      <c r="M26" s="48"/>
      <c r="N26" s="49">
        <f>N9-N19-N21-N23-N24-N25-O12-P12-Q12</f>
        <v>0</v>
      </c>
      <c r="O26" s="49">
        <f>O9-O19-O21-O23-O24-O25-P13-Q13</f>
        <v>0</v>
      </c>
      <c r="P26" s="49">
        <f>P9-P19-P21-P23-P24-P25-Q14</f>
        <v>0</v>
      </c>
      <c r="Q26" s="50">
        <f>Q9-Q19-Q21-Q23-Q24-Q25</f>
        <v>0</v>
      </c>
      <c r="R26" s="48"/>
      <c r="S26" s="49">
        <f>S9-S19-S21-S23-S24-S25-T12-U12-V12</f>
        <v>0</v>
      </c>
      <c r="T26" s="49">
        <f>T9-T19-T21-T23-T24-T25-U13-V13</f>
        <v>0</v>
      </c>
      <c r="U26" s="49">
        <f>U9-U19-U21-U23-U24-U25-V14</f>
        <v>0</v>
      </c>
      <c r="V26" s="50">
        <f>V9-V19-V21-V23-V24-V25</f>
        <v>9.999999999976694E-05</v>
      </c>
      <c r="W26" s="51"/>
      <c r="X26" s="49">
        <f>X9-X19-X21-X23-X24-X25-Y12-Z12-AA12</f>
        <v>0</v>
      </c>
      <c r="Y26" s="49">
        <f>Y9-Y19-Y21-Y23-Y24-Y25-Z13-AA13</f>
        <v>0</v>
      </c>
      <c r="Z26" s="49">
        <f>Z9-Z19-Z21-Z23-Z24-Z25-AA14</f>
        <v>0</v>
      </c>
      <c r="AA26" s="52">
        <f>AA9-AA19-AA21-AA23-AA24-AA25</f>
        <v>1.7763568394002505E-15</v>
      </c>
      <c r="AB26" s="51"/>
      <c r="AC26" s="49">
        <f>AC9-AC19-AC21-AC23-AC24-AC25-AD12-AE12-AF12</f>
        <v>0</v>
      </c>
      <c r="AD26" s="49">
        <f>AD9-AD19-AD21-AD23-AD24-AD25-AE13-AF13</f>
        <v>0</v>
      </c>
      <c r="AE26" s="49">
        <f>AE9-AE19-AE21-AE23-AE24-AE25-AF14</f>
        <v>0</v>
      </c>
      <c r="AF26" s="52">
        <f>AF9-AF19-AF21-AF23-AF24-AF25</f>
        <v>-1.7763568394002505E-15</v>
      </c>
      <c r="AG26" s="48"/>
      <c r="AH26" s="49">
        <f>AH9-AH19-AH21-AH23-AH24-AH25-AI12-AJ12-AK12</f>
        <v>0</v>
      </c>
      <c r="AI26" s="49">
        <f>AI9-AI19-AI21-AI23-AI24-AI25-AJ13-AK13</f>
        <v>0</v>
      </c>
      <c r="AJ26" s="49">
        <f>AJ9-AJ19-AJ21-AJ23-AJ24-AJ25-AK14</f>
        <v>0</v>
      </c>
      <c r="AK26" s="50">
        <f>AK9-AK19-AK21-AK23-AK24-AK25</f>
        <v>8.881784197001252E-16</v>
      </c>
    </row>
    <row r="27" spans="1:37" s="53" customFormat="1" ht="7.5" customHeight="1">
      <c r="A27" s="54"/>
      <c r="B27" s="55"/>
      <c r="C27" s="56"/>
      <c r="D27" s="57"/>
      <c r="E27" s="57"/>
      <c r="F27" s="132"/>
      <c r="G27" s="57"/>
      <c r="H27" s="56"/>
      <c r="I27" s="132"/>
      <c r="J27" s="57"/>
      <c r="K27" s="57"/>
      <c r="L27" s="57"/>
      <c r="M27" s="57"/>
      <c r="N27" s="57"/>
      <c r="O27" s="57"/>
      <c r="P27" s="57"/>
      <c r="Q27" s="57"/>
      <c r="R27" s="56"/>
      <c r="S27" s="57"/>
      <c r="T27" s="57"/>
      <c r="U27" s="57"/>
      <c r="V27" s="57"/>
      <c r="W27" s="56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</row>
    <row r="28" spans="1:37" s="6" customFormat="1" ht="13.5" customHeight="1">
      <c r="A28" s="58"/>
      <c r="B28" s="58" t="s">
        <v>39</v>
      </c>
      <c r="C28" s="58"/>
      <c r="D28" s="58"/>
      <c r="E28" s="58"/>
      <c r="F28" s="131"/>
      <c r="G28" s="129"/>
      <c r="H28" s="58"/>
      <c r="I28" s="129"/>
      <c r="J28" s="129"/>
      <c r="K28" s="58"/>
      <c r="L28" s="129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s="6" customFormat="1" ht="5.25" customHeight="1">
      <c r="A29" s="58"/>
      <c r="B29" s="58"/>
      <c r="C29" s="58"/>
      <c r="D29" s="58"/>
      <c r="E29" s="58"/>
      <c r="F29" s="58"/>
      <c r="G29" s="58"/>
      <c r="H29" s="129"/>
      <c r="I29" s="58"/>
      <c r="J29" s="58"/>
      <c r="K29" s="130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1:37" s="6" customFormat="1" ht="16.5" hidden="1" thickBot="1">
      <c r="A30" s="58"/>
      <c r="B30" s="59" t="s">
        <v>40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</row>
    <row r="31" spans="1:37" s="6" customFormat="1" ht="31.5" hidden="1">
      <c r="A31" s="60" t="s">
        <v>41</v>
      </c>
      <c r="B31" s="61" t="s">
        <v>42</v>
      </c>
      <c r="C31" s="62" t="s">
        <v>3</v>
      </c>
      <c r="D31" s="62" t="s">
        <v>4</v>
      </c>
      <c r="E31" s="62" t="s">
        <v>5</v>
      </c>
      <c r="F31" s="62" t="s">
        <v>6</v>
      </c>
      <c r="G31" s="63" t="s">
        <v>7</v>
      </c>
      <c r="H31" s="62" t="s">
        <v>3</v>
      </c>
      <c r="I31" s="62" t="s">
        <v>4</v>
      </c>
      <c r="J31" s="62" t="s">
        <v>5</v>
      </c>
      <c r="K31" s="62" t="s">
        <v>6</v>
      </c>
      <c r="L31" s="63" t="s">
        <v>7</v>
      </c>
      <c r="M31" s="62" t="s">
        <v>3</v>
      </c>
      <c r="N31" s="62" t="s">
        <v>4</v>
      </c>
      <c r="O31" s="62" t="s">
        <v>5</v>
      </c>
      <c r="P31" s="62" t="s">
        <v>6</v>
      </c>
      <c r="Q31" s="63" t="s">
        <v>7</v>
      </c>
      <c r="R31" s="62" t="s">
        <v>3</v>
      </c>
      <c r="S31" s="62" t="s">
        <v>4</v>
      </c>
      <c r="T31" s="62" t="s">
        <v>5</v>
      </c>
      <c r="U31" s="62" t="s">
        <v>6</v>
      </c>
      <c r="V31" s="63" t="s">
        <v>7</v>
      </c>
      <c r="W31" s="62" t="s">
        <v>3</v>
      </c>
      <c r="X31" s="62" t="s">
        <v>4</v>
      </c>
      <c r="Y31" s="62" t="s">
        <v>5</v>
      </c>
      <c r="Z31" s="62" t="s">
        <v>6</v>
      </c>
      <c r="AA31" s="63" t="s">
        <v>7</v>
      </c>
      <c r="AB31" s="62" t="s">
        <v>3</v>
      </c>
      <c r="AC31" s="62" t="s">
        <v>4</v>
      </c>
      <c r="AD31" s="62" t="s">
        <v>5</v>
      </c>
      <c r="AE31" s="62" t="s">
        <v>6</v>
      </c>
      <c r="AF31" s="63" t="s">
        <v>7</v>
      </c>
      <c r="AG31" s="62" t="s">
        <v>3</v>
      </c>
      <c r="AH31" s="62" t="s">
        <v>4</v>
      </c>
      <c r="AI31" s="62" t="s">
        <v>5</v>
      </c>
      <c r="AJ31" s="62" t="s">
        <v>6</v>
      </c>
      <c r="AK31" s="63" t="s">
        <v>7</v>
      </c>
    </row>
    <row r="32" spans="1:37" ht="15.75" hidden="1">
      <c r="A32" s="64"/>
      <c r="B32" s="65"/>
      <c r="C32" s="66">
        <f>SUM(D32:G32)</f>
        <v>0</v>
      </c>
      <c r="D32" s="67"/>
      <c r="E32" s="67"/>
      <c r="F32" s="67"/>
      <c r="G32" s="68"/>
      <c r="H32" s="69">
        <f>SUM(I32:L32)</f>
        <v>0</v>
      </c>
      <c r="I32" s="67"/>
      <c r="J32" s="67"/>
      <c r="K32" s="67"/>
      <c r="L32" s="68"/>
      <c r="M32" s="69">
        <f>SUM(N32:Q32)</f>
        <v>0</v>
      </c>
      <c r="N32" s="67"/>
      <c r="O32" s="67"/>
      <c r="P32" s="67"/>
      <c r="Q32" s="68"/>
      <c r="R32" s="69">
        <f>SUM(S32:V32)</f>
        <v>0</v>
      </c>
      <c r="S32" s="67"/>
      <c r="T32" s="67"/>
      <c r="U32" s="67"/>
      <c r="V32" s="68"/>
      <c r="W32" s="69">
        <f>SUM(X32:AA32)</f>
        <v>0</v>
      </c>
      <c r="X32" s="67"/>
      <c r="Y32" s="67"/>
      <c r="Z32" s="67"/>
      <c r="AA32" s="68"/>
      <c r="AB32" s="69">
        <f>SUM(AC32:AF32)</f>
        <v>0</v>
      </c>
      <c r="AC32" s="67"/>
      <c r="AD32" s="67"/>
      <c r="AE32" s="67"/>
      <c r="AF32" s="68"/>
      <c r="AG32" s="69">
        <f>SUM(AH32:AK32)</f>
        <v>0</v>
      </c>
      <c r="AH32" s="67"/>
      <c r="AI32" s="67"/>
      <c r="AJ32" s="67"/>
      <c r="AK32" s="68"/>
    </row>
    <row r="33" spans="1:37" ht="15.75" customHeight="1" hidden="1">
      <c r="A33" s="64"/>
      <c r="B33" s="65"/>
      <c r="C33" s="66">
        <f>SUM(D33:G33)</f>
        <v>0</v>
      </c>
      <c r="D33" s="67"/>
      <c r="E33" s="67"/>
      <c r="F33" s="67"/>
      <c r="G33" s="68"/>
      <c r="H33" s="69">
        <f>SUM(I33:L33)</f>
        <v>0</v>
      </c>
      <c r="I33" s="67"/>
      <c r="J33" s="67"/>
      <c r="K33" s="67"/>
      <c r="L33" s="68"/>
      <c r="M33" s="69">
        <f>SUM(N33:Q33)</f>
        <v>0</v>
      </c>
      <c r="N33" s="67"/>
      <c r="O33" s="67"/>
      <c r="P33" s="67"/>
      <c r="Q33" s="68"/>
      <c r="R33" s="69">
        <f>SUM(S33:V33)</f>
        <v>0</v>
      </c>
      <c r="S33" s="67"/>
      <c r="T33" s="67"/>
      <c r="U33" s="67"/>
      <c r="V33" s="68"/>
      <c r="W33" s="69">
        <f>SUM(X33:AA33)</f>
        <v>0</v>
      </c>
      <c r="X33" s="67"/>
      <c r="Y33" s="67"/>
      <c r="Z33" s="67"/>
      <c r="AA33" s="68"/>
      <c r="AB33" s="69">
        <f>SUM(AC33:AF33)</f>
        <v>0</v>
      </c>
      <c r="AC33" s="67"/>
      <c r="AD33" s="67"/>
      <c r="AE33" s="67"/>
      <c r="AF33" s="68"/>
      <c r="AG33" s="69">
        <f>SUM(AH33:AK33)</f>
        <v>0</v>
      </c>
      <c r="AH33" s="67"/>
      <c r="AI33" s="67"/>
      <c r="AJ33" s="67"/>
      <c r="AK33" s="68"/>
    </row>
    <row r="34" spans="1:37" ht="15.75" customHeight="1" hidden="1">
      <c r="A34" s="64"/>
      <c r="B34" s="65"/>
      <c r="C34" s="66">
        <f>SUM(D34:G34)</f>
        <v>0</v>
      </c>
      <c r="D34" s="67"/>
      <c r="E34" s="67"/>
      <c r="F34" s="67"/>
      <c r="G34" s="68"/>
      <c r="H34" s="69">
        <f>SUM(I34:L34)</f>
        <v>0</v>
      </c>
      <c r="I34" s="67"/>
      <c r="J34" s="67"/>
      <c r="K34" s="67"/>
      <c r="L34" s="68"/>
      <c r="M34" s="69">
        <f>SUM(N34:Q34)</f>
        <v>0</v>
      </c>
      <c r="N34" s="67"/>
      <c r="O34" s="67"/>
      <c r="P34" s="67"/>
      <c r="Q34" s="68"/>
      <c r="R34" s="69">
        <f>SUM(S34:V34)</f>
        <v>0</v>
      </c>
      <c r="S34" s="67"/>
      <c r="T34" s="67"/>
      <c r="U34" s="67"/>
      <c r="V34" s="68"/>
      <c r="W34" s="69">
        <f>SUM(X34:AA34)</f>
        <v>0</v>
      </c>
      <c r="X34" s="67"/>
      <c r="Y34" s="67"/>
      <c r="Z34" s="67"/>
      <c r="AA34" s="68"/>
      <c r="AB34" s="69">
        <f>SUM(AC34:AF34)</f>
        <v>0</v>
      </c>
      <c r="AC34" s="67"/>
      <c r="AD34" s="67"/>
      <c r="AE34" s="67"/>
      <c r="AF34" s="68"/>
      <c r="AG34" s="69">
        <f>SUM(AH34:AK34)</f>
        <v>0</v>
      </c>
      <c r="AH34" s="67"/>
      <c r="AI34" s="67"/>
      <c r="AJ34" s="67"/>
      <c r="AK34" s="68"/>
    </row>
    <row r="35" spans="1:37" ht="13.5" hidden="1" thickBot="1">
      <c r="A35" s="143" t="s">
        <v>43</v>
      </c>
      <c r="B35" s="144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</row>
    <row r="36" spans="1:37" ht="16.5" hidden="1" thickBot="1">
      <c r="A36" s="71"/>
      <c r="B36" s="72" t="s">
        <v>44</v>
      </c>
      <c r="C36" s="73">
        <f aca="true" t="shared" si="1" ref="C36:AA36">SUM(C32:C34)</f>
        <v>0</v>
      </c>
      <c r="D36" s="73">
        <f t="shared" si="1"/>
        <v>0</v>
      </c>
      <c r="E36" s="73">
        <f t="shared" si="1"/>
        <v>0</v>
      </c>
      <c r="F36" s="73">
        <f t="shared" si="1"/>
        <v>0</v>
      </c>
      <c r="G36" s="74">
        <f t="shared" si="1"/>
        <v>0</v>
      </c>
      <c r="H36" s="75">
        <f t="shared" si="1"/>
        <v>0</v>
      </c>
      <c r="I36" s="75">
        <f t="shared" si="1"/>
        <v>0</v>
      </c>
      <c r="J36" s="75">
        <f t="shared" si="1"/>
        <v>0</v>
      </c>
      <c r="K36" s="75">
        <f t="shared" si="1"/>
        <v>0</v>
      </c>
      <c r="L36" s="76">
        <f t="shared" si="1"/>
        <v>0</v>
      </c>
      <c r="M36" s="75">
        <f>SUM(M32:M34)</f>
        <v>0</v>
      </c>
      <c r="N36" s="75">
        <f>SUM(N32:N34)</f>
        <v>0</v>
      </c>
      <c r="O36" s="75">
        <f>SUM(O32:O34)</f>
        <v>0</v>
      </c>
      <c r="P36" s="75">
        <f>SUM(P32:P34)</f>
        <v>0</v>
      </c>
      <c r="Q36" s="76">
        <f>SUM(Q32:Q34)</f>
        <v>0</v>
      </c>
      <c r="R36" s="75">
        <f t="shared" si="1"/>
        <v>0</v>
      </c>
      <c r="S36" s="75">
        <f t="shared" si="1"/>
        <v>0</v>
      </c>
      <c r="T36" s="75">
        <f t="shared" si="1"/>
        <v>0</v>
      </c>
      <c r="U36" s="75">
        <f t="shared" si="1"/>
        <v>0</v>
      </c>
      <c r="V36" s="76">
        <f t="shared" si="1"/>
        <v>0</v>
      </c>
      <c r="W36" s="75">
        <f t="shared" si="1"/>
        <v>0</v>
      </c>
      <c r="X36" s="75">
        <f t="shared" si="1"/>
        <v>0</v>
      </c>
      <c r="Y36" s="75">
        <f t="shared" si="1"/>
        <v>0</v>
      </c>
      <c r="Z36" s="75">
        <f t="shared" si="1"/>
        <v>0</v>
      </c>
      <c r="AA36" s="76">
        <f t="shared" si="1"/>
        <v>0</v>
      </c>
      <c r="AB36" s="75">
        <f aca="true" t="shared" si="2" ref="AB36:AK36">SUM(AB32:AB34)</f>
        <v>0</v>
      </c>
      <c r="AC36" s="75">
        <f t="shared" si="2"/>
        <v>0</v>
      </c>
      <c r="AD36" s="75">
        <f t="shared" si="2"/>
        <v>0</v>
      </c>
      <c r="AE36" s="75">
        <f t="shared" si="2"/>
        <v>0</v>
      </c>
      <c r="AF36" s="76">
        <f t="shared" si="2"/>
        <v>0</v>
      </c>
      <c r="AG36" s="75">
        <f t="shared" si="2"/>
        <v>0</v>
      </c>
      <c r="AH36" s="75">
        <f t="shared" si="2"/>
        <v>0</v>
      </c>
      <c r="AI36" s="75">
        <f t="shared" si="2"/>
        <v>0</v>
      </c>
      <c r="AJ36" s="75">
        <f t="shared" si="2"/>
        <v>0</v>
      </c>
      <c r="AK36" s="76">
        <f t="shared" si="2"/>
        <v>0</v>
      </c>
    </row>
    <row r="37" spans="8:37" ht="12.75" hidden="1">
      <c r="H37" s="77"/>
      <c r="I37" s="77"/>
      <c r="J37" s="77"/>
      <c r="K37" s="77"/>
      <c r="L37" s="77"/>
      <c r="M37" s="77"/>
      <c r="N37" s="77"/>
      <c r="O37" s="77"/>
      <c r="P37" s="77"/>
      <c r="Q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</row>
    <row r="38" spans="2:37" ht="16.5" hidden="1" thickBot="1">
      <c r="B38" s="59" t="s">
        <v>45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</row>
    <row r="39" spans="1:37" ht="31.5" hidden="1">
      <c r="A39" s="60" t="s">
        <v>41</v>
      </c>
      <c r="B39" s="61" t="s">
        <v>42</v>
      </c>
      <c r="C39" s="62" t="s">
        <v>3</v>
      </c>
      <c r="D39" s="62" t="s">
        <v>4</v>
      </c>
      <c r="E39" s="62" t="s">
        <v>5</v>
      </c>
      <c r="F39" s="62" t="s">
        <v>6</v>
      </c>
      <c r="G39" s="63" t="s">
        <v>7</v>
      </c>
      <c r="H39" s="62" t="s">
        <v>3</v>
      </c>
      <c r="I39" s="62" t="s">
        <v>4</v>
      </c>
      <c r="J39" s="62" t="s">
        <v>5</v>
      </c>
      <c r="K39" s="62" t="s">
        <v>6</v>
      </c>
      <c r="L39" s="63" t="s">
        <v>7</v>
      </c>
      <c r="M39" s="62" t="s">
        <v>3</v>
      </c>
      <c r="N39" s="62" t="s">
        <v>4</v>
      </c>
      <c r="O39" s="62" t="s">
        <v>5</v>
      </c>
      <c r="P39" s="62" t="s">
        <v>6</v>
      </c>
      <c r="Q39" s="63" t="s">
        <v>7</v>
      </c>
      <c r="R39" s="62" t="s">
        <v>3</v>
      </c>
      <c r="S39" s="62" t="s">
        <v>4</v>
      </c>
      <c r="T39" s="62" t="s">
        <v>5</v>
      </c>
      <c r="U39" s="62" t="s">
        <v>6</v>
      </c>
      <c r="V39" s="63" t="s">
        <v>7</v>
      </c>
      <c r="W39" s="62" t="s">
        <v>3</v>
      </c>
      <c r="X39" s="62" t="s">
        <v>4</v>
      </c>
      <c r="Y39" s="62" t="s">
        <v>5</v>
      </c>
      <c r="Z39" s="62" t="s">
        <v>6</v>
      </c>
      <c r="AA39" s="63" t="s">
        <v>7</v>
      </c>
      <c r="AB39" s="62" t="s">
        <v>3</v>
      </c>
      <c r="AC39" s="62" t="s">
        <v>4</v>
      </c>
      <c r="AD39" s="62" t="s">
        <v>5</v>
      </c>
      <c r="AE39" s="62" t="s">
        <v>6</v>
      </c>
      <c r="AF39" s="63" t="s">
        <v>7</v>
      </c>
      <c r="AG39" s="62" t="s">
        <v>3</v>
      </c>
      <c r="AH39" s="62" t="s">
        <v>4</v>
      </c>
      <c r="AI39" s="62" t="s">
        <v>5</v>
      </c>
      <c r="AJ39" s="62" t="s">
        <v>6</v>
      </c>
      <c r="AK39" s="63" t="s">
        <v>7</v>
      </c>
    </row>
    <row r="40" spans="1:37" ht="15.75" hidden="1">
      <c r="A40" s="78"/>
      <c r="B40" s="79"/>
      <c r="C40" s="66">
        <f>SUM(D40:G40)</f>
        <v>0</v>
      </c>
      <c r="D40" s="67"/>
      <c r="E40" s="67"/>
      <c r="F40" s="67"/>
      <c r="G40" s="68"/>
      <c r="H40" s="69">
        <f>SUM(I40:L40)</f>
        <v>0</v>
      </c>
      <c r="I40" s="67"/>
      <c r="J40" s="67"/>
      <c r="K40" s="67"/>
      <c r="L40" s="68"/>
      <c r="M40" s="69">
        <f>SUM(N40:Q40)</f>
        <v>0</v>
      </c>
      <c r="N40" s="67"/>
      <c r="O40" s="67"/>
      <c r="P40" s="67"/>
      <c r="Q40" s="68"/>
      <c r="R40" s="69">
        <f>SUM(S40:V40)</f>
        <v>0</v>
      </c>
      <c r="S40" s="67"/>
      <c r="T40" s="67"/>
      <c r="U40" s="67"/>
      <c r="V40" s="68"/>
      <c r="W40" s="69">
        <f>SUM(X40:AA40)</f>
        <v>0</v>
      </c>
      <c r="X40" s="67"/>
      <c r="Y40" s="67"/>
      <c r="Z40" s="67"/>
      <c r="AA40" s="68"/>
      <c r="AB40" s="69">
        <f>SUM(AC40:AF40)</f>
        <v>0</v>
      </c>
      <c r="AC40" s="67"/>
      <c r="AD40" s="67"/>
      <c r="AE40" s="67"/>
      <c r="AF40" s="68"/>
      <c r="AG40" s="69">
        <f>SUM(AH40:AK40)</f>
        <v>0</v>
      </c>
      <c r="AH40" s="67"/>
      <c r="AI40" s="67"/>
      <c r="AJ40" s="67"/>
      <c r="AK40" s="68"/>
    </row>
    <row r="41" spans="1:37" ht="15.75" hidden="1">
      <c r="A41" s="80"/>
      <c r="B41" s="81"/>
      <c r="C41" s="66">
        <f>SUM(D41:G41)</f>
        <v>0</v>
      </c>
      <c r="D41" s="67"/>
      <c r="E41" s="67"/>
      <c r="F41" s="67"/>
      <c r="G41" s="68"/>
      <c r="H41" s="69">
        <f>SUM(I41:L41)</f>
        <v>0</v>
      </c>
      <c r="I41" s="67"/>
      <c r="J41" s="67"/>
      <c r="K41" s="67"/>
      <c r="L41" s="68"/>
      <c r="M41" s="69">
        <f>SUM(N41:Q41)</f>
        <v>0</v>
      </c>
      <c r="N41" s="67"/>
      <c r="O41" s="67"/>
      <c r="P41" s="67"/>
      <c r="Q41" s="68"/>
      <c r="R41" s="69">
        <f>SUM(S41:V41)</f>
        <v>0</v>
      </c>
      <c r="S41" s="67"/>
      <c r="T41" s="67"/>
      <c r="U41" s="67"/>
      <c r="V41" s="68"/>
      <c r="W41" s="69">
        <f>SUM(X41:AA41)</f>
        <v>0</v>
      </c>
      <c r="X41" s="67"/>
      <c r="Y41" s="67"/>
      <c r="Z41" s="67"/>
      <c r="AA41" s="68"/>
      <c r="AB41" s="69">
        <f>SUM(AC41:AF41)</f>
        <v>0</v>
      </c>
      <c r="AC41" s="67"/>
      <c r="AD41" s="67"/>
      <c r="AE41" s="67"/>
      <c r="AF41" s="68"/>
      <c r="AG41" s="69">
        <f>SUM(AH41:AK41)</f>
        <v>0</v>
      </c>
      <c r="AH41" s="67"/>
      <c r="AI41" s="67"/>
      <c r="AJ41" s="67"/>
      <c r="AK41" s="68"/>
    </row>
    <row r="42" spans="1:37" ht="15.75" hidden="1">
      <c r="A42" s="80"/>
      <c r="B42" s="81"/>
      <c r="C42" s="66">
        <f>SUM(D42:G42)</f>
        <v>0</v>
      </c>
      <c r="D42" s="67"/>
      <c r="E42" s="67"/>
      <c r="F42" s="67"/>
      <c r="G42" s="68"/>
      <c r="H42" s="69">
        <f>SUM(I42:L42)</f>
        <v>0</v>
      </c>
      <c r="I42" s="67"/>
      <c r="J42" s="67"/>
      <c r="K42" s="67"/>
      <c r="L42" s="68"/>
      <c r="M42" s="69">
        <f>SUM(N42:Q42)</f>
        <v>0</v>
      </c>
      <c r="N42" s="67"/>
      <c r="O42" s="67"/>
      <c r="P42" s="67"/>
      <c r="Q42" s="68"/>
      <c r="R42" s="69">
        <f>SUM(S42:V42)</f>
        <v>0</v>
      </c>
      <c r="S42" s="67"/>
      <c r="T42" s="67"/>
      <c r="U42" s="67"/>
      <c r="V42" s="68"/>
      <c r="W42" s="69">
        <f>SUM(X42:AA42)</f>
        <v>0</v>
      </c>
      <c r="X42" s="67"/>
      <c r="Y42" s="67"/>
      <c r="Z42" s="67"/>
      <c r="AA42" s="68"/>
      <c r="AB42" s="69">
        <f>SUM(AC42:AF42)</f>
        <v>0</v>
      </c>
      <c r="AC42" s="67"/>
      <c r="AD42" s="67"/>
      <c r="AE42" s="67"/>
      <c r="AF42" s="68"/>
      <c r="AG42" s="69">
        <f>SUM(AH42:AK42)</f>
        <v>0</v>
      </c>
      <c r="AH42" s="67"/>
      <c r="AI42" s="67"/>
      <c r="AJ42" s="67"/>
      <c r="AK42" s="68"/>
    </row>
    <row r="43" spans="1:37" ht="13.5" hidden="1" thickBot="1">
      <c r="A43" s="144" t="s">
        <v>43</v>
      </c>
      <c r="B43" s="144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</row>
    <row r="44" spans="1:37" ht="16.5" hidden="1" thickBot="1">
      <c r="A44" s="71"/>
      <c r="B44" s="72" t="s">
        <v>44</v>
      </c>
      <c r="C44" s="82">
        <f aca="true" t="shared" si="3" ref="C44:AA44">SUM(C40:C42)</f>
        <v>0</v>
      </c>
      <c r="D44" s="82">
        <f t="shared" si="3"/>
        <v>0</v>
      </c>
      <c r="E44" s="82">
        <f t="shared" si="3"/>
        <v>0</v>
      </c>
      <c r="F44" s="82">
        <f t="shared" si="3"/>
        <v>0</v>
      </c>
      <c r="G44" s="83">
        <f t="shared" si="3"/>
        <v>0</v>
      </c>
      <c r="H44" s="84">
        <f t="shared" si="3"/>
        <v>0</v>
      </c>
      <c r="I44" s="84">
        <f t="shared" si="3"/>
        <v>0</v>
      </c>
      <c r="J44" s="84">
        <f t="shared" si="3"/>
        <v>0</v>
      </c>
      <c r="K44" s="84">
        <f t="shared" si="3"/>
        <v>0</v>
      </c>
      <c r="L44" s="85">
        <f t="shared" si="3"/>
        <v>0</v>
      </c>
      <c r="M44" s="84">
        <f>SUM(M40:M42)</f>
        <v>0</v>
      </c>
      <c r="N44" s="84">
        <f>SUM(N40:N42)</f>
        <v>0</v>
      </c>
      <c r="O44" s="84">
        <f>SUM(O40:O42)</f>
        <v>0</v>
      </c>
      <c r="P44" s="84">
        <f>SUM(P40:P42)</f>
        <v>0</v>
      </c>
      <c r="Q44" s="85">
        <f>SUM(Q40:Q42)</f>
        <v>0</v>
      </c>
      <c r="R44" s="84">
        <f t="shared" si="3"/>
        <v>0</v>
      </c>
      <c r="S44" s="84">
        <f t="shared" si="3"/>
        <v>0</v>
      </c>
      <c r="T44" s="84">
        <f t="shared" si="3"/>
        <v>0</v>
      </c>
      <c r="U44" s="84">
        <f t="shared" si="3"/>
        <v>0</v>
      </c>
      <c r="V44" s="85">
        <f t="shared" si="3"/>
        <v>0</v>
      </c>
      <c r="W44" s="84">
        <f t="shared" si="3"/>
        <v>0</v>
      </c>
      <c r="X44" s="84">
        <f t="shared" si="3"/>
        <v>0</v>
      </c>
      <c r="Y44" s="84">
        <f t="shared" si="3"/>
        <v>0</v>
      </c>
      <c r="Z44" s="84">
        <f t="shared" si="3"/>
        <v>0</v>
      </c>
      <c r="AA44" s="85">
        <f t="shared" si="3"/>
        <v>0</v>
      </c>
      <c r="AB44" s="84">
        <f aca="true" t="shared" si="4" ref="AB44:AK44">SUM(AB40:AB42)</f>
        <v>0</v>
      </c>
      <c r="AC44" s="84">
        <f t="shared" si="4"/>
        <v>0</v>
      </c>
      <c r="AD44" s="84">
        <f t="shared" si="4"/>
        <v>0</v>
      </c>
      <c r="AE44" s="84">
        <f t="shared" si="4"/>
        <v>0</v>
      </c>
      <c r="AF44" s="85">
        <f t="shared" si="4"/>
        <v>0</v>
      </c>
      <c r="AG44" s="84">
        <f t="shared" si="4"/>
        <v>0</v>
      </c>
      <c r="AH44" s="84">
        <f t="shared" si="4"/>
        <v>0</v>
      </c>
      <c r="AI44" s="84">
        <f t="shared" si="4"/>
        <v>0</v>
      </c>
      <c r="AJ44" s="84">
        <f t="shared" si="4"/>
        <v>0</v>
      </c>
      <c r="AK44" s="85">
        <f t="shared" si="4"/>
        <v>0</v>
      </c>
    </row>
    <row r="45" spans="8:37" ht="12.75" hidden="1">
      <c r="H45" s="77"/>
      <c r="I45" s="77"/>
      <c r="J45" s="77"/>
      <c r="K45" s="77"/>
      <c r="L45" s="77"/>
      <c r="M45" s="77"/>
      <c r="N45" s="77"/>
      <c r="O45" s="77"/>
      <c r="P45" s="77"/>
      <c r="Q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</row>
    <row r="46" spans="2:37" ht="16.5" thickBot="1">
      <c r="B46" s="59" t="s">
        <v>46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</row>
    <row r="47" spans="1:37" ht="29.25" customHeight="1">
      <c r="A47" s="113" t="s">
        <v>41</v>
      </c>
      <c r="B47" s="61" t="s">
        <v>47</v>
      </c>
      <c r="C47" s="62" t="s">
        <v>3</v>
      </c>
      <c r="D47" s="62" t="s">
        <v>4</v>
      </c>
      <c r="E47" s="62" t="s">
        <v>5</v>
      </c>
      <c r="F47" s="62" t="s">
        <v>6</v>
      </c>
      <c r="G47" s="63" t="s">
        <v>7</v>
      </c>
      <c r="H47" s="62" t="s">
        <v>3</v>
      </c>
      <c r="I47" s="62" t="s">
        <v>4</v>
      </c>
      <c r="J47" s="62" t="s">
        <v>5</v>
      </c>
      <c r="K47" s="62" t="s">
        <v>6</v>
      </c>
      <c r="L47" s="63" t="s">
        <v>7</v>
      </c>
      <c r="M47" s="62" t="s">
        <v>3</v>
      </c>
      <c r="N47" s="62" t="s">
        <v>4</v>
      </c>
      <c r="O47" s="62" t="s">
        <v>5</v>
      </c>
      <c r="P47" s="62" t="s">
        <v>6</v>
      </c>
      <c r="Q47" s="63" t="s">
        <v>7</v>
      </c>
      <c r="R47" s="62" t="s">
        <v>3</v>
      </c>
      <c r="S47" s="62" t="s">
        <v>4</v>
      </c>
      <c r="T47" s="62" t="s">
        <v>5</v>
      </c>
      <c r="U47" s="62" t="s">
        <v>6</v>
      </c>
      <c r="V47" s="63" t="s">
        <v>7</v>
      </c>
      <c r="W47" s="62" t="s">
        <v>3</v>
      </c>
      <c r="X47" s="62" t="s">
        <v>4</v>
      </c>
      <c r="Y47" s="62" t="s">
        <v>5</v>
      </c>
      <c r="Z47" s="62" t="s">
        <v>6</v>
      </c>
      <c r="AA47" s="63" t="s">
        <v>7</v>
      </c>
      <c r="AB47" s="62" t="s">
        <v>3</v>
      </c>
      <c r="AC47" s="62" t="s">
        <v>4</v>
      </c>
      <c r="AD47" s="62" t="s">
        <v>5</v>
      </c>
      <c r="AE47" s="62" t="s">
        <v>6</v>
      </c>
      <c r="AF47" s="63" t="s">
        <v>7</v>
      </c>
      <c r="AG47" s="62" t="s">
        <v>3</v>
      </c>
      <c r="AH47" s="62" t="s">
        <v>4</v>
      </c>
      <c r="AI47" s="62" t="s">
        <v>5</v>
      </c>
      <c r="AJ47" s="62" t="s">
        <v>6</v>
      </c>
      <c r="AK47" s="63" t="s">
        <v>7</v>
      </c>
    </row>
    <row r="48" spans="1:38" ht="47.25">
      <c r="A48" s="114" t="s">
        <v>8</v>
      </c>
      <c r="B48" s="115" t="s">
        <v>55</v>
      </c>
      <c r="C48" s="66">
        <f>SUM(D48:G48)</f>
        <v>1.065744</v>
      </c>
      <c r="D48" s="66">
        <f>D49+D50</f>
        <v>0</v>
      </c>
      <c r="E48" s="66">
        <f>E49+E50</f>
        <v>0</v>
      </c>
      <c r="F48" s="66">
        <f>F49+F50</f>
        <v>0</v>
      </c>
      <c r="G48" s="66">
        <f>G49+G50</f>
        <v>1.065744</v>
      </c>
      <c r="H48" s="66">
        <f>SUM(I48:L48)</f>
        <v>1.055135</v>
      </c>
      <c r="I48" s="66">
        <f>I49+I50</f>
        <v>0</v>
      </c>
      <c r="J48" s="66">
        <f>J49+J50</f>
        <v>0</v>
      </c>
      <c r="K48" s="66">
        <f>K49+K50</f>
        <v>0</v>
      </c>
      <c r="L48" s="66">
        <f>L49+L50</f>
        <v>1.055135</v>
      </c>
      <c r="M48" s="66">
        <f>SUM(N48:Q48)</f>
        <v>2.120879</v>
      </c>
      <c r="N48" s="66">
        <f>N49+N50</f>
        <v>0</v>
      </c>
      <c r="O48" s="66">
        <f>O49+O50</f>
        <v>0</v>
      </c>
      <c r="P48" s="66">
        <f>P49+P50</f>
        <v>0</v>
      </c>
      <c r="Q48" s="66">
        <f>Q49+Q50</f>
        <v>2.120879</v>
      </c>
      <c r="R48" s="66">
        <f>SUM(S48:V48)</f>
        <v>2.6961</v>
      </c>
      <c r="S48" s="66">
        <f>S49+S50</f>
        <v>0</v>
      </c>
      <c r="T48" s="66">
        <f>T49+T50</f>
        <v>0</v>
      </c>
      <c r="U48" s="66">
        <f>U49+U50</f>
        <v>0</v>
      </c>
      <c r="V48" s="66">
        <v>2.6961</v>
      </c>
      <c r="W48" s="66">
        <f>SUM(X48:AA48)</f>
        <v>2.72</v>
      </c>
      <c r="X48" s="66">
        <f>X49+X50</f>
        <v>0</v>
      </c>
      <c r="Y48" s="66">
        <f>Y49+Y50</f>
        <v>0</v>
      </c>
      <c r="Z48" s="66">
        <f>Z49+Z50</f>
        <v>0</v>
      </c>
      <c r="AA48" s="66">
        <f>AA49+AA50</f>
        <v>2.72</v>
      </c>
      <c r="AB48" s="66">
        <f>SUM(AC48:AF48)</f>
        <v>1.346425</v>
      </c>
      <c r="AC48" s="66">
        <f>AC49+AC50</f>
        <v>0</v>
      </c>
      <c r="AD48" s="66">
        <f>AD49+AD50</f>
        <v>0</v>
      </c>
      <c r="AE48" s="66">
        <f>AE49+AE50</f>
        <v>0</v>
      </c>
      <c r="AF48" s="66">
        <f>AF49+AF50</f>
        <v>1.346425</v>
      </c>
      <c r="AG48" s="66">
        <f>SUM(AH48:AK48)</f>
        <v>1.373575</v>
      </c>
      <c r="AH48" s="66">
        <f>AH49+AH50</f>
        <v>0</v>
      </c>
      <c r="AI48" s="66">
        <f>AI49+AI50</f>
        <v>0</v>
      </c>
      <c r="AJ48" s="66">
        <f>AJ49+AJ50</f>
        <v>0</v>
      </c>
      <c r="AK48" s="66">
        <f>AK49+AK50</f>
        <v>1.373575</v>
      </c>
      <c r="AL48" s="112"/>
    </row>
    <row r="49" spans="1:37" ht="15.75">
      <c r="A49" s="114" t="s">
        <v>10</v>
      </c>
      <c r="B49" s="115" t="s">
        <v>56</v>
      </c>
      <c r="C49" s="66">
        <f aca="true" t="shared" si="5" ref="C49:C59">SUM(D49:G49)</f>
        <v>0.14777</v>
      </c>
      <c r="D49" s="67"/>
      <c r="E49" s="67"/>
      <c r="F49" s="67"/>
      <c r="G49" s="68">
        <v>0.14777</v>
      </c>
      <c r="H49" s="66">
        <f aca="true" t="shared" si="6" ref="H49:H59">SUM(I49:L49)</f>
        <v>0.136274</v>
      </c>
      <c r="I49" s="67"/>
      <c r="J49" s="67"/>
      <c r="K49" s="67"/>
      <c r="L49" s="68">
        <v>0.136274</v>
      </c>
      <c r="M49" s="66">
        <f aca="true" t="shared" si="7" ref="M49:M59">SUM(N49:Q49)</f>
        <v>0.284044</v>
      </c>
      <c r="N49" s="67"/>
      <c r="O49" s="67"/>
      <c r="P49" s="67"/>
      <c r="Q49" s="68">
        <v>0.284044</v>
      </c>
      <c r="R49" s="66">
        <f aca="true" t="shared" si="8" ref="R49:R59">SUM(S49:V49)</f>
        <v>0</v>
      </c>
      <c r="S49" s="67"/>
      <c r="T49" s="67"/>
      <c r="U49" s="67"/>
      <c r="V49" s="68"/>
      <c r="W49" s="66">
        <f aca="true" t="shared" si="9" ref="W49:W59">SUM(X49:AA49)</f>
        <v>0.3365</v>
      </c>
      <c r="X49" s="67"/>
      <c r="Y49" s="67"/>
      <c r="Z49" s="67"/>
      <c r="AA49" s="68">
        <v>0.3365</v>
      </c>
      <c r="AB49" s="66">
        <f aca="true" t="shared" si="10" ref="AB49:AB59">SUM(AC49:AF49)</f>
        <v>0.171975</v>
      </c>
      <c r="AC49" s="67"/>
      <c r="AD49" s="67"/>
      <c r="AE49" s="67"/>
      <c r="AF49" s="68">
        <v>0.171975</v>
      </c>
      <c r="AG49" s="66">
        <f aca="true" t="shared" si="11" ref="AG49:AG59">SUM(AH49:AK49)</f>
        <v>0.164525</v>
      </c>
      <c r="AH49" s="67"/>
      <c r="AI49" s="67"/>
      <c r="AJ49" s="67"/>
      <c r="AK49" s="68">
        <v>0.164525</v>
      </c>
    </row>
    <row r="50" spans="1:37" ht="15.75">
      <c r="A50" s="114" t="s">
        <v>17</v>
      </c>
      <c r="B50" s="115" t="s">
        <v>57</v>
      </c>
      <c r="C50" s="66">
        <f t="shared" si="5"/>
        <v>0.917974</v>
      </c>
      <c r="D50" s="67"/>
      <c r="E50" s="67"/>
      <c r="F50" s="67"/>
      <c r="G50" s="68">
        <v>0.917974</v>
      </c>
      <c r="H50" s="66">
        <f t="shared" si="6"/>
        <v>0.918861</v>
      </c>
      <c r="I50" s="67"/>
      <c r="J50" s="67"/>
      <c r="K50" s="67"/>
      <c r="L50" s="68">
        <v>0.918861</v>
      </c>
      <c r="M50" s="66">
        <f t="shared" si="7"/>
        <v>1.836835</v>
      </c>
      <c r="N50" s="67"/>
      <c r="O50" s="67"/>
      <c r="P50" s="67"/>
      <c r="Q50" s="68">
        <v>1.836835</v>
      </c>
      <c r="R50" s="66">
        <f t="shared" si="8"/>
        <v>0</v>
      </c>
      <c r="S50" s="67"/>
      <c r="T50" s="67"/>
      <c r="U50" s="67"/>
      <c r="V50" s="68"/>
      <c r="W50" s="66">
        <f t="shared" si="9"/>
        <v>2.3835</v>
      </c>
      <c r="X50" s="67"/>
      <c r="Y50" s="67"/>
      <c r="Z50" s="67"/>
      <c r="AA50" s="68">
        <v>2.3835</v>
      </c>
      <c r="AB50" s="66">
        <f t="shared" si="10"/>
        <v>1.17445</v>
      </c>
      <c r="AC50" s="67"/>
      <c r="AD50" s="67"/>
      <c r="AE50" s="67"/>
      <c r="AF50" s="68">
        <v>1.17445</v>
      </c>
      <c r="AG50" s="66">
        <f t="shared" si="11"/>
        <v>1.20905</v>
      </c>
      <c r="AH50" s="67"/>
      <c r="AI50" s="67"/>
      <c r="AJ50" s="67"/>
      <c r="AK50" s="68">
        <v>1.20905</v>
      </c>
    </row>
    <row r="51" spans="1:37" ht="31.5">
      <c r="A51" s="114" t="s">
        <v>25</v>
      </c>
      <c r="B51" s="115" t="s">
        <v>58</v>
      </c>
      <c r="C51" s="66">
        <f t="shared" si="5"/>
        <v>0</v>
      </c>
      <c r="D51" s="66">
        <f>D52+D53</f>
        <v>0</v>
      </c>
      <c r="E51" s="66">
        <f>E52+E53</f>
        <v>0</v>
      </c>
      <c r="F51" s="66">
        <f>F52+F53</f>
        <v>0</v>
      </c>
      <c r="G51" s="66">
        <f>G52+G53</f>
        <v>0</v>
      </c>
      <c r="H51" s="66">
        <f t="shared" si="6"/>
        <v>0</v>
      </c>
      <c r="I51" s="66">
        <f>I52+I53</f>
        <v>0</v>
      </c>
      <c r="J51" s="66">
        <f>J52+J53</f>
        <v>0</v>
      </c>
      <c r="K51" s="66">
        <f>K52+K53</f>
        <v>0</v>
      </c>
      <c r="L51" s="66">
        <f>L52+L53</f>
        <v>0</v>
      </c>
      <c r="M51" s="66">
        <f t="shared" si="7"/>
        <v>0</v>
      </c>
      <c r="N51" s="66">
        <f>N52+N53</f>
        <v>0</v>
      </c>
      <c r="O51" s="66">
        <f>O52+O53</f>
        <v>0</v>
      </c>
      <c r="P51" s="66">
        <f>P52+P53</f>
        <v>0</v>
      </c>
      <c r="Q51" s="66">
        <f>Q52+Q53</f>
        <v>0</v>
      </c>
      <c r="R51" s="66">
        <f t="shared" si="8"/>
        <v>0</v>
      </c>
      <c r="S51" s="66">
        <f>S52+S53</f>
        <v>0</v>
      </c>
      <c r="T51" s="66">
        <f>T52+T53</f>
        <v>0</v>
      </c>
      <c r="U51" s="66">
        <f>U52+U53</f>
        <v>0</v>
      </c>
      <c r="V51" s="66">
        <f>V52+V53</f>
        <v>0</v>
      </c>
      <c r="W51" s="66">
        <f t="shared" si="9"/>
        <v>0</v>
      </c>
      <c r="X51" s="66">
        <f>X52+X53</f>
        <v>0</v>
      </c>
      <c r="Y51" s="66">
        <f>Y52+Y53</f>
        <v>0</v>
      </c>
      <c r="Z51" s="66">
        <f>Z52+Z53</f>
        <v>0</v>
      </c>
      <c r="AA51" s="66">
        <f>AA52+AA53</f>
        <v>0</v>
      </c>
      <c r="AB51" s="66">
        <f t="shared" si="10"/>
        <v>0</v>
      </c>
      <c r="AC51" s="66">
        <f>AC52+AC53</f>
        <v>0</v>
      </c>
      <c r="AD51" s="66">
        <f>AD52+AD53</f>
        <v>0</v>
      </c>
      <c r="AE51" s="66">
        <f>AE52+AE53</f>
        <v>0</v>
      </c>
      <c r="AF51" s="66">
        <f>AF52+AF53</f>
        <v>0</v>
      </c>
      <c r="AG51" s="66">
        <f t="shared" si="11"/>
        <v>0</v>
      </c>
      <c r="AH51" s="66">
        <f>AH52+AH53</f>
        <v>0</v>
      </c>
      <c r="AI51" s="66">
        <f>AI52+AI53</f>
        <v>0</v>
      </c>
      <c r="AJ51" s="66">
        <f>AJ52+AJ53</f>
        <v>0</v>
      </c>
      <c r="AK51" s="66">
        <f>AK52+AK53</f>
        <v>0</v>
      </c>
    </row>
    <row r="52" spans="1:37" ht="15.75">
      <c r="A52" s="114" t="s">
        <v>27</v>
      </c>
      <c r="B52" s="115" t="s">
        <v>56</v>
      </c>
      <c r="C52" s="66">
        <f t="shared" si="5"/>
        <v>0</v>
      </c>
      <c r="D52" s="67"/>
      <c r="E52" s="67"/>
      <c r="F52" s="67"/>
      <c r="G52" s="68"/>
      <c r="H52" s="66">
        <f t="shared" si="6"/>
        <v>0</v>
      </c>
      <c r="I52" s="67"/>
      <c r="J52" s="67"/>
      <c r="K52" s="67"/>
      <c r="L52" s="68"/>
      <c r="M52" s="66">
        <f t="shared" si="7"/>
        <v>0</v>
      </c>
      <c r="N52" s="67"/>
      <c r="O52" s="67"/>
      <c r="P52" s="67"/>
      <c r="Q52" s="68"/>
      <c r="R52" s="66">
        <f t="shared" si="8"/>
        <v>0</v>
      </c>
      <c r="S52" s="67"/>
      <c r="T52" s="67"/>
      <c r="U52" s="67"/>
      <c r="V52" s="68"/>
      <c r="W52" s="66">
        <f t="shared" si="9"/>
        <v>0</v>
      </c>
      <c r="X52" s="67"/>
      <c r="Y52" s="67"/>
      <c r="Z52" s="67"/>
      <c r="AA52" s="68"/>
      <c r="AB52" s="66">
        <f t="shared" si="10"/>
        <v>0</v>
      </c>
      <c r="AC52" s="67"/>
      <c r="AD52" s="67"/>
      <c r="AE52" s="67"/>
      <c r="AF52" s="68"/>
      <c r="AG52" s="66">
        <f t="shared" si="11"/>
        <v>0</v>
      </c>
      <c r="AH52" s="67"/>
      <c r="AI52" s="67"/>
      <c r="AJ52" s="67"/>
      <c r="AK52" s="68"/>
    </row>
    <row r="53" spans="1:37" ht="15.75">
      <c r="A53" s="114" t="s">
        <v>59</v>
      </c>
      <c r="B53" s="115" t="s">
        <v>57</v>
      </c>
      <c r="C53" s="66">
        <f t="shared" si="5"/>
        <v>0</v>
      </c>
      <c r="D53" s="67"/>
      <c r="E53" s="67"/>
      <c r="F53" s="67"/>
      <c r="G53" s="68"/>
      <c r="H53" s="66">
        <f t="shared" si="6"/>
        <v>0</v>
      </c>
      <c r="I53" s="67"/>
      <c r="J53" s="67"/>
      <c r="K53" s="67"/>
      <c r="L53" s="68"/>
      <c r="M53" s="66">
        <f t="shared" si="7"/>
        <v>0</v>
      </c>
      <c r="N53" s="67"/>
      <c r="O53" s="67"/>
      <c r="P53" s="67"/>
      <c r="Q53" s="68"/>
      <c r="R53" s="66">
        <f t="shared" si="8"/>
        <v>0</v>
      </c>
      <c r="S53" s="67"/>
      <c r="T53" s="67"/>
      <c r="U53" s="67"/>
      <c r="V53" s="68"/>
      <c r="W53" s="66">
        <f t="shared" si="9"/>
        <v>0</v>
      </c>
      <c r="X53" s="67"/>
      <c r="Y53" s="67"/>
      <c r="Z53" s="67"/>
      <c r="AA53" s="68"/>
      <c r="AB53" s="66">
        <f t="shared" si="10"/>
        <v>0</v>
      </c>
      <c r="AC53" s="67"/>
      <c r="AD53" s="67"/>
      <c r="AE53" s="67"/>
      <c r="AF53" s="68"/>
      <c r="AG53" s="66">
        <f t="shared" si="11"/>
        <v>0</v>
      </c>
      <c r="AH53" s="67"/>
      <c r="AI53" s="67"/>
      <c r="AJ53" s="67"/>
      <c r="AK53" s="68"/>
    </row>
    <row r="54" spans="1:37" ht="15.75">
      <c r="A54" s="114" t="s">
        <v>29</v>
      </c>
      <c r="B54" s="115" t="s">
        <v>60</v>
      </c>
      <c r="C54" s="66">
        <f t="shared" si="5"/>
        <v>0</v>
      </c>
      <c r="D54" s="66">
        <f>D55+D56</f>
        <v>0</v>
      </c>
      <c r="E54" s="66">
        <f>E55+E56</f>
        <v>0</v>
      </c>
      <c r="F54" s="66">
        <f>F55+F56</f>
        <v>0</v>
      </c>
      <c r="G54" s="66">
        <f>G55+G56</f>
        <v>0</v>
      </c>
      <c r="H54" s="66">
        <f t="shared" si="6"/>
        <v>0</v>
      </c>
      <c r="I54" s="66">
        <f>I55+I56</f>
        <v>0</v>
      </c>
      <c r="J54" s="66">
        <f>J55+J56</f>
        <v>0</v>
      </c>
      <c r="K54" s="66">
        <f>K55+K56</f>
        <v>0</v>
      </c>
      <c r="L54" s="66">
        <f>L55+L56</f>
        <v>0</v>
      </c>
      <c r="M54" s="66">
        <f t="shared" si="7"/>
        <v>0</v>
      </c>
      <c r="N54" s="66">
        <f>N55+N56</f>
        <v>0</v>
      </c>
      <c r="O54" s="66">
        <f>O55+O56</f>
        <v>0</v>
      </c>
      <c r="P54" s="66">
        <f>P55+P56</f>
        <v>0</v>
      </c>
      <c r="Q54" s="66">
        <f>Q55+Q56</f>
        <v>0</v>
      </c>
      <c r="R54" s="66">
        <f t="shared" si="8"/>
        <v>0</v>
      </c>
      <c r="S54" s="66">
        <f>S55+S56</f>
        <v>0</v>
      </c>
      <c r="T54" s="66">
        <f>T55+T56</f>
        <v>0</v>
      </c>
      <c r="U54" s="66">
        <f>U55+U56</f>
        <v>0</v>
      </c>
      <c r="V54" s="66">
        <f>V55+V56</f>
        <v>0</v>
      </c>
      <c r="W54" s="66">
        <f t="shared" si="9"/>
        <v>0</v>
      </c>
      <c r="X54" s="66">
        <f>X55+X56</f>
        <v>0</v>
      </c>
      <c r="Y54" s="66">
        <f>Y55+Y56</f>
        <v>0</v>
      </c>
      <c r="Z54" s="66">
        <f>Z55+Z56</f>
        <v>0</v>
      </c>
      <c r="AA54" s="66">
        <f>AA55+AA56</f>
        <v>0</v>
      </c>
      <c r="AB54" s="66">
        <f t="shared" si="10"/>
        <v>0</v>
      </c>
      <c r="AC54" s="66">
        <f>AC55+AC56</f>
        <v>0</v>
      </c>
      <c r="AD54" s="66">
        <f>AD55+AD56</f>
        <v>0</v>
      </c>
      <c r="AE54" s="66">
        <f>AE55+AE56</f>
        <v>0</v>
      </c>
      <c r="AF54" s="66">
        <f>AF55+AF56</f>
        <v>0</v>
      </c>
      <c r="AG54" s="66">
        <f t="shared" si="11"/>
        <v>0</v>
      </c>
      <c r="AH54" s="66">
        <f>AH55+AH56</f>
        <v>0</v>
      </c>
      <c r="AI54" s="66">
        <f>AI55+AI56</f>
        <v>0</v>
      </c>
      <c r="AJ54" s="66">
        <f>AJ55+AJ56</f>
        <v>0</v>
      </c>
      <c r="AK54" s="66">
        <f>AK55+AK56</f>
        <v>0</v>
      </c>
    </row>
    <row r="55" spans="1:37" ht="15.75">
      <c r="A55" s="114" t="s">
        <v>61</v>
      </c>
      <c r="B55" s="115" t="s">
        <v>56</v>
      </c>
      <c r="C55" s="66">
        <f t="shared" si="5"/>
        <v>0</v>
      </c>
      <c r="D55" s="67"/>
      <c r="E55" s="67"/>
      <c r="F55" s="67"/>
      <c r="G55" s="68"/>
      <c r="H55" s="66">
        <f t="shared" si="6"/>
        <v>0</v>
      </c>
      <c r="I55" s="67"/>
      <c r="J55" s="67"/>
      <c r="K55" s="67"/>
      <c r="L55" s="68"/>
      <c r="M55" s="66">
        <f t="shared" si="7"/>
        <v>0</v>
      </c>
      <c r="N55" s="67"/>
      <c r="O55" s="67"/>
      <c r="P55" s="67"/>
      <c r="Q55" s="68"/>
      <c r="R55" s="66">
        <f t="shared" si="8"/>
        <v>0</v>
      </c>
      <c r="S55" s="67"/>
      <c r="T55" s="67"/>
      <c r="U55" s="67"/>
      <c r="V55" s="68"/>
      <c r="W55" s="66">
        <f t="shared" si="9"/>
        <v>0</v>
      </c>
      <c r="X55" s="67"/>
      <c r="Y55" s="67"/>
      <c r="Z55" s="67"/>
      <c r="AA55" s="68"/>
      <c r="AB55" s="66">
        <f t="shared" si="10"/>
        <v>0</v>
      </c>
      <c r="AC55" s="67"/>
      <c r="AD55" s="67"/>
      <c r="AE55" s="67"/>
      <c r="AF55" s="68"/>
      <c r="AG55" s="66">
        <f t="shared" si="11"/>
        <v>0</v>
      </c>
      <c r="AH55" s="67"/>
      <c r="AI55" s="67"/>
      <c r="AJ55" s="67"/>
      <c r="AK55" s="68"/>
    </row>
    <row r="56" spans="1:37" ht="15.75">
      <c r="A56" s="114" t="s">
        <v>62</v>
      </c>
      <c r="B56" s="115" t="s">
        <v>57</v>
      </c>
      <c r="C56" s="66">
        <f t="shared" si="5"/>
        <v>0</v>
      </c>
      <c r="D56" s="67"/>
      <c r="E56" s="67"/>
      <c r="F56" s="67"/>
      <c r="G56" s="68"/>
      <c r="H56" s="66">
        <f t="shared" si="6"/>
        <v>0</v>
      </c>
      <c r="I56" s="67"/>
      <c r="J56" s="67"/>
      <c r="K56" s="67"/>
      <c r="L56" s="68"/>
      <c r="M56" s="66">
        <f t="shared" si="7"/>
        <v>0</v>
      </c>
      <c r="N56" s="67"/>
      <c r="O56" s="67"/>
      <c r="P56" s="67"/>
      <c r="Q56" s="68"/>
      <c r="R56" s="66">
        <f t="shared" si="8"/>
        <v>0</v>
      </c>
      <c r="S56" s="67"/>
      <c r="T56" s="67"/>
      <c r="U56" s="67"/>
      <c r="V56" s="68"/>
      <c r="W56" s="66">
        <f t="shared" si="9"/>
        <v>0</v>
      </c>
      <c r="X56" s="67"/>
      <c r="Y56" s="67"/>
      <c r="Z56" s="67"/>
      <c r="AA56" s="68"/>
      <c r="AB56" s="66">
        <f t="shared" si="10"/>
        <v>0</v>
      </c>
      <c r="AC56" s="67"/>
      <c r="AD56" s="67"/>
      <c r="AE56" s="67"/>
      <c r="AF56" s="68"/>
      <c r="AG56" s="66">
        <f t="shared" si="11"/>
        <v>0</v>
      </c>
      <c r="AH56" s="67"/>
      <c r="AI56" s="67"/>
      <c r="AJ56" s="67"/>
      <c r="AK56" s="68"/>
    </row>
    <row r="57" spans="1:37" ht="31.5" customHeight="1">
      <c r="A57" s="114" t="s">
        <v>31</v>
      </c>
      <c r="B57" s="115" t="s">
        <v>63</v>
      </c>
      <c r="C57" s="66">
        <f t="shared" si="5"/>
        <v>0</v>
      </c>
      <c r="D57" s="66">
        <f>D58+D59</f>
        <v>0</v>
      </c>
      <c r="E57" s="66">
        <f>E58+E59</f>
        <v>0</v>
      </c>
      <c r="F57" s="66">
        <f>F58+F59</f>
        <v>0</v>
      </c>
      <c r="G57" s="66">
        <f>G58+G59</f>
        <v>0</v>
      </c>
      <c r="H57" s="66">
        <f t="shared" si="6"/>
        <v>0</v>
      </c>
      <c r="I57" s="66">
        <f>I58+I59</f>
        <v>0</v>
      </c>
      <c r="J57" s="66">
        <f>J58+J59</f>
        <v>0</v>
      </c>
      <c r="K57" s="66">
        <f>K58+K59</f>
        <v>0</v>
      </c>
      <c r="L57" s="66">
        <f>L58+L59</f>
        <v>0</v>
      </c>
      <c r="M57" s="66">
        <f t="shared" si="7"/>
        <v>0</v>
      </c>
      <c r="N57" s="66">
        <f>N58+N59</f>
        <v>0</v>
      </c>
      <c r="O57" s="66">
        <f>O58+O59</f>
        <v>0</v>
      </c>
      <c r="P57" s="66">
        <f>P58+P59</f>
        <v>0</v>
      </c>
      <c r="Q57" s="66">
        <f>Q58+Q59</f>
        <v>0</v>
      </c>
      <c r="R57" s="66">
        <f t="shared" si="8"/>
        <v>0</v>
      </c>
      <c r="S57" s="66">
        <f>S58+S59</f>
        <v>0</v>
      </c>
      <c r="T57" s="66">
        <f>T58+T59</f>
        <v>0</v>
      </c>
      <c r="U57" s="66">
        <f>U58+U59</f>
        <v>0</v>
      </c>
      <c r="V57" s="66">
        <f>V58+V59</f>
        <v>0</v>
      </c>
      <c r="W57" s="66">
        <f t="shared" si="9"/>
        <v>0</v>
      </c>
      <c r="X57" s="66">
        <f>X58+X59</f>
        <v>0</v>
      </c>
      <c r="Y57" s="66">
        <f>Y58+Y59</f>
        <v>0</v>
      </c>
      <c r="Z57" s="66">
        <f>Z58+Z59</f>
        <v>0</v>
      </c>
      <c r="AA57" s="66">
        <f>AA58+AA59</f>
        <v>0</v>
      </c>
      <c r="AB57" s="66">
        <f t="shared" si="10"/>
        <v>0</v>
      </c>
      <c r="AC57" s="66">
        <f>AC58+AC59</f>
        <v>0</v>
      </c>
      <c r="AD57" s="66">
        <f>AD58+AD59</f>
        <v>0</v>
      </c>
      <c r="AE57" s="66">
        <f>AE58+AE59</f>
        <v>0</v>
      </c>
      <c r="AF57" s="66">
        <f>AF58+AF59</f>
        <v>0</v>
      </c>
      <c r="AG57" s="66">
        <f t="shared" si="11"/>
        <v>0</v>
      </c>
      <c r="AH57" s="66">
        <f>AH58+AH59</f>
        <v>0</v>
      </c>
      <c r="AI57" s="66">
        <f>AI58+AI59</f>
        <v>0</v>
      </c>
      <c r="AJ57" s="66">
        <f>AJ58+AJ59</f>
        <v>0</v>
      </c>
      <c r="AK57" s="66">
        <f>AK58+AK59</f>
        <v>0</v>
      </c>
    </row>
    <row r="58" spans="1:37" ht="15.75">
      <c r="A58" s="114" t="s">
        <v>33</v>
      </c>
      <c r="B58" s="115" t="s">
        <v>56</v>
      </c>
      <c r="C58" s="66">
        <f t="shared" si="5"/>
        <v>0</v>
      </c>
      <c r="D58" s="67"/>
      <c r="E58" s="67"/>
      <c r="F58" s="67"/>
      <c r="G58" s="68"/>
      <c r="H58" s="66">
        <f t="shared" si="6"/>
        <v>0</v>
      </c>
      <c r="I58" s="67"/>
      <c r="J58" s="67"/>
      <c r="K58" s="67"/>
      <c r="L58" s="68"/>
      <c r="M58" s="66">
        <f t="shared" si="7"/>
        <v>0</v>
      </c>
      <c r="N58" s="67"/>
      <c r="O58" s="67"/>
      <c r="P58" s="67"/>
      <c r="Q58" s="68"/>
      <c r="R58" s="66">
        <f t="shared" si="8"/>
        <v>0</v>
      </c>
      <c r="S58" s="67"/>
      <c r="T58" s="67"/>
      <c r="U58" s="67"/>
      <c r="V58" s="68"/>
      <c r="W58" s="66">
        <f t="shared" si="9"/>
        <v>0</v>
      </c>
      <c r="X58" s="67"/>
      <c r="Y58" s="67"/>
      <c r="Z58" s="67"/>
      <c r="AA58" s="68"/>
      <c r="AB58" s="66">
        <f t="shared" si="10"/>
        <v>0</v>
      </c>
      <c r="AC58" s="67"/>
      <c r="AD58" s="67"/>
      <c r="AE58" s="67"/>
      <c r="AF58" s="68"/>
      <c r="AG58" s="66">
        <f t="shared" si="11"/>
        <v>0</v>
      </c>
      <c r="AH58" s="67"/>
      <c r="AI58" s="67"/>
      <c r="AJ58" s="67"/>
      <c r="AK58" s="68"/>
    </row>
    <row r="59" spans="1:37" ht="15.75">
      <c r="A59" s="114" t="s">
        <v>35</v>
      </c>
      <c r="B59" s="115" t="s">
        <v>57</v>
      </c>
      <c r="C59" s="66">
        <f t="shared" si="5"/>
        <v>0</v>
      </c>
      <c r="D59" s="67"/>
      <c r="E59" s="67"/>
      <c r="F59" s="67"/>
      <c r="G59" s="68"/>
      <c r="H59" s="66">
        <f t="shared" si="6"/>
        <v>0</v>
      </c>
      <c r="I59" s="67"/>
      <c r="J59" s="67"/>
      <c r="K59" s="67"/>
      <c r="L59" s="68"/>
      <c r="M59" s="66">
        <f t="shared" si="7"/>
        <v>0</v>
      </c>
      <c r="N59" s="67"/>
      <c r="O59" s="67"/>
      <c r="P59" s="67"/>
      <c r="Q59" s="68"/>
      <c r="R59" s="66">
        <f t="shared" si="8"/>
        <v>0</v>
      </c>
      <c r="S59" s="67"/>
      <c r="T59" s="67"/>
      <c r="U59" s="67"/>
      <c r="V59" s="68"/>
      <c r="W59" s="66">
        <f t="shared" si="9"/>
        <v>0</v>
      </c>
      <c r="X59" s="67"/>
      <c r="Y59" s="67"/>
      <c r="Z59" s="67"/>
      <c r="AA59" s="68"/>
      <c r="AB59" s="66">
        <f t="shared" si="10"/>
        <v>0</v>
      </c>
      <c r="AC59" s="67"/>
      <c r="AD59" s="67"/>
      <c r="AE59" s="67"/>
      <c r="AF59" s="68"/>
      <c r="AG59" s="66">
        <f t="shared" si="11"/>
        <v>0</v>
      </c>
      <c r="AH59" s="67"/>
      <c r="AI59" s="67"/>
      <c r="AJ59" s="67"/>
      <c r="AK59" s="68"/>
    </row>
    <row r="60" spans="1:37" ht="13.5" thickBot="1">
      <c r="A60" s="142" t="s">
        <v>43</v>
      </c>
      <c r="B60" s="142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</row>
    <row r="61" spans="1:37" ht="16.5" thickBot="1">
      <c r="A61" s="116"/>
      <c r="B61" s="117" t="s">
        <v>64</v>
      </c>
      <c r="C61" s="86">
        <f>C48</f>
        <v>1.065744</v>
      </c>
      <c r="D61" s="86">
        <f>D48+D51+D54+D57</f>
        <v>0</v>
      </c>
      <c r="E61" s="86">
        <f>SUM(E48:E59)</f>
        <v>0</v>
      </c>
      <c r="F61" s="86">
        <f>SUM(F48:F59)</f>
        <v>0</v>
      </c>
      <c r="G61" s="86">
        <f aca="true" t="shared" si="12" ref="G61:H63">G48</f>
        <v>1.065744</v>
      </c>
      <c r="H61" s="86">
        <f t="shared" si="12"/>
        <v>1.055135</v>
      </c>
      <c r="I61" s="86">
        <f>I48+I51+I54+I57</f>
        <v>0</v>
      </c>
      <c r="J61" s="86">
        <f>SUM(J48:J59)</f>
        <v>0</v>
      </c>
      <c r="K61" s="86">
        <f>SUM(K48:K59)</f>
        <v>0</v>
      </c>
      <c r="L61" s="86">
        <f aca="true" t="shared" si="13" ref="L61:M63">L48</f>
        <v>1.055135</v>
      </c>
      <c r="M61" s="86">
        <f t="shared" si="13"/>
        <v>2.120879</v>
      </c>
      <c r="N61" s="86">
        <f>N48+N51+N54+N57</f>
        <v>0</v>
      </c>
      <c r="O61" s="86">
        <f>SUM(O48:O59)</f>
        <v>0</v>
      </c>
      <c r="P61" s="86">
        <f>SUM(P48:P59)</f>
        <v>0</v>
      </c>
      <c r="Q61" s="86">
        <f>Q48</f>
        <v>2.120879</v>
      </c>
      <c r="R61" s="86">
        <f>SUM(R48:R59)</f>
        <v>2.6961</v>
      </c>
      <c r="S61" s="86">
        <f>S48+S51+S54+S57</f>
        <v>0</v>
      </c>
      <c r="T61" s="86">
        <f>SUM(T48:T59)</f>
        <v>0</v>
      </c>
      <c r="U61" s="86">
        <f>SUM(U48:U59)</f>
        <v>0</v>
      </c>
      <c r="V61" s="87">
        <f>SUM(V48:V59)</f>
        <v>2.6961</v>
      </c>
      <c r="W61" s="86">
        <f>W48</f>
        <v>2.72</v>
      </c>
      <c r="X61" s="86">
        <f>X48+X51+X54+X57</f>
        <v>0</v>
      </c>
      <c r="Y61" s="86">
        <f>SUM(Y48:Y59)</f>
        <v>0</v>
      </c>
      <c r="Z61" s="86">
        <f>SUM(Z48:Z59)</f>
        <v>0</v>
      </c>
      <c r="AA61" s="86">
        <f aca="true" t="shared" si="14" ref="AA61:AB63">AA48</f>
        <v>2.72</v>
      </c>
      <c r="AB61" s="86">
        <f t="shared" si="14"/>
        <v>1.346425</v>
      </c>
      <c r="AC61" s="86">
        <f>AC48+AC51+AC54+AC57</f>
        <v>0</v>
      </c>
      <c r="AD61" s="86">
        <f>SUM(AD48:AD59)</f>
        <v>0</v>
      </c>
      <c r="AE61" s="86">
        <f>SUM(AE48:AE59)</f>
        <v>0</v>
      </c>
      <c r="AF61" s="86">
        <f aca="true" t="shared" si="15" ref="AF61:AG63">AF48</f>
        <v>1.346425</v>
      </c>
      <c r="AG61" s="86">
        <f t="shared" si="15"/>
        <v>1.373575</v>
      </c>
      <c r="AH61" s="86">
        <f>AH48+AH51+AH54+AH57</f>
        <v>0</v>
      </c>
      <c r="AI61" s="86">
        <f>SUM(AI48:AI59)</f>
        <v>0</v>
      </c>
      <c r="AJ61" s="86">
        <f>SUM(AJ48:AJ59)</f>
        <v>0</v>
      </c>
      <c r="AK61" s="86">
        <f>AK48</f>
        <v>1.373575</v>
      </c>
    </row>
    <row r="62" spans="1:37" ht="16.5" thickBot="1">
      <c r="A62" s="116"/>
      <c r="B62" s="117" t="s">
        <v>56</v>
      </c>
      <c r="C62" s="86">
        <f>C49</f>
        <v>0.14777</v>
      </c>
      <c r="D62" s="86">
        <f>D49+D52+D55+D58</f>
        <v>0</v>
      </c>
      <c r="E62" s="86">
        <f>E49+E52+E55+E58</f>
        <v>0</v>
      </c>
      <c r="F62" s="86">
        <f>F49+F52+F55+F58</f>
        <v>0</v>
      </c>
      <c r="G62" s="86">
        <f t="shared" si="12"/>
        <v>0.14777</v>
      </c>
      <c r="H62" s="86">
        <f t="shared" si="12"/>
        <v>0.136274</v>
      </c>
      <c r="I62" s="86">
        <f>I49+I52+I55+I58</f>
        <v>0</v>
      </c>
      <c r="J62" s="86">
        <f>J49+J52+J55+J58</f>
        <v>0</v>
      </c>
      <c r="K62" s="86">
        <f>K49+K52+K55+K58</f>
        <v>0</v>
      </c>
      <c r="L62" s="86">
        <f t="shared" si="13"/>
        <v>0.136274</v>
      </c>
      <c r="M62" s="86">
        <f t="shared" si="13"/>
        <v>0.284044</v>
      </c>
      <c r="N62" s="86">
        <f>N49+N52+N55+N58</f>
        <v>0</v>
      </c>
      <c r="O62" s="86">
        <f>O49+O52+O55+O58</f>
        <v>0</v>
      </c>
      <c r="P62" s="86">
        <f>P49+P52+P55+P58</f>
        <v>0</v>
      </c>
      <c r="Q62" s="86">
        <f>Q49</f>
        <v>0.284044</v>
      </c>
      <c r="R62" s="86">
        <f>SUM(R49:R60)</f>
        <v>0</v>
      </c>
      <c r="S62" s="86">
        <f>S49+S52+S55+S58</f>
        <v>0</v>
      </c>
      <c r="T62" s="86">
        <f aca="true" t="shared" si="16" ref="T62:V63">T49+T52+T55+T58</f>
        <v>0</v>
      </c>
      <c r="U62" s="86">
        <f t="shared" si="16"/>
        <v>0</v>
      </c>
      <c r="V62" s="86">
        <f t="shared" si="16"/>
        <v>0</v>
      </c>
      <c r="W62" s="86">
        <f>W49</f>
        <v>0.3365</v>
      </c>
      <c r="X62" s="86">
        <f>X49+X52+X55+X58</f>
        <v>0</v>
      </c>
      <c r="Y62" s="86">
        <f>Y49+Y52+Y55+Y58</f>
        <v>0</v>
      </c>
      <c r="Z62" s="86">
        <f>Z49+Z52+Z55+Z58</f>
        <v>0</v>
      </c>
      <c r="AA62" s="86">
        <f t="shared" si="14"/>
        <v>0.3365</v>
      </c>
      <c r="AB62" s="86">
        <f t="shared" si="14"/>
        <v>0.171975</v>
      </c>
      <c r="AC62" s="86">
        <f>AC49+AC52+AC55+AC58</f>
        <v>0</v>
      </c>
      <c r="AD62" s="86">
        <f>AD49+AD52+AD55+AD58</f>
        <v>0</v>
      </c>
      <c r="AE62" s="86">
        <f>AE49+AE52+AE55+AE58</f>
        <v>0</v>
      </c>
      <c r="AF62" s="86">
        <f t="shared" si="15"/>
        <v>0.171975</v>
      </c>
      <c r="AG62" s="86">
        <f t="shared" si="15"/>
        <v>0.164525</v>
      </c>
      <c r="AH62" s="86">
        <f>AH49+AH52+AH55+AH58</f>
        <v>0</v>
      </c>
      <c r="AI62" s="86">
        <f>AI49+AI52+AI55+AI58</f>
        <v>0</v>
      </c>
      <c r="AJ62" s="86">
        <f>AJ49+AJ52+AJ55+AJ58</f>
        <v>0</v>
      </c>
      <c r="AK62" s="86">
        <f>AK49</f>
        <v>0.164525</v>
      </c>
    </row>
    <row r="63" spans="1:37" ht="16.5" thickBot="1">
      <c r="A63" s="116"/>
      <c r="B63" s="117" t="s">
        <v>57</v>
      </c>
      <c r="C63" s="86">
        <f>C50</f>
        <v>0.917974</v>
      </c>
      <c r="D63" s="86">
        <f>D50+D53+D56+D59</f>
        <v>0</v>
      </c>
      <c r="E63" s="86">
        <f>E50+E53+E56+E59</f>
        <v>0</v>
      </c>
      <c r="F63" s="86">
        <f>F50+F53+F56+F59</f>
        <v>0</v>
      </c>
      <c r="G63" s="86">
        <f t="shared" si="12"/>
        <v>0.917974</v>
      </c>
      <c r="H63" s="86">
        <f t="shared" si="12"/>
        <v>0.918861</v>
      </c>
      <c r="I63" s="86">
        <f>I50+I53+I56+I59</f>
        <v>0</v>
      </c>
      <c r="J63" s="86">
        <f>J50+J53+J56+J59</f>
        <v>0</v>
      </c>
      <c r="K63" s="86">
        <f>K50+K53+K56+K59</f>
        <v>0</v>
      </c>
      <c r="L63" s="86">
        <f t="shared" si="13"/>
        <v>0.918861</v>
      </c>
      <c r="M63" s="86">
        <f t="shared" si="13"/>
        <v>1.836835</v>
      </c>
      <c r="N63" s="86">
        <f>N50+N53+N56+N59</f>
        <v>0</v>
      </c>
      <c r="O63" s="86">
        <f>O50+O53+O56+O59</f>
        <v>0</v>
      </c>
      <c r="P63" s="86">
        <f>P50+P53+P56+P59</f>
        <v>0</v>
      </c>
      <c r="Q63" s="86">
        <f>Q50</f>
        <v>1.836835</v>
      </c>
      <c r="R63" s="86">
        <f>SUM(R50:R61)</f>
        <v>2.6961</v>
      </c>
      <c r="S63" s="86">
        <f>S50+S53+S56+S59</f>
        <v>0</v>
      </c>
      <c r="T63" s="86">
        <f t="shared" si="16"/>
        <v>0</v>
      </c>
      <c r="U63" s="86">
        <f t="shared" si="16"/>
        <v>0</v>
      </c>
      <c r="V63" s="86">
        <f t="shared" si="16"/>
        <v>0</v>
      </c>
      <c r="W63" s="86">
        <f>W50</f>
        <v>2.3835</v>
      </c>
      <c r="X63" s="86">
        <f>X50+X53+X56+X59</f>
        <v>0</v>
      </c>
      <c r="Y63" s="86">
        <f>Y50+Y53+Y56+Y59</f>
        <v>0</v>
      </c>
      <c r="Z63" s="86">
        <f>Z50+Z53+Z56+Z59</f>
        <v>0</v>
      </c>
      <c r="AA63" s="86">
        <f t="shared" si="14"/>
        <v>2.3835</v>
      </c>
      <c r="AB63" s="86">
        <f t="shared" si="14"/>
        <v>1.17445</v>
      </c>
      <c r="AC63" s="86">
        <f>AC50+AC53+AC56+AC59</f>
        <v>0</v>
      </c>
      <c r="AD63" s="86">
        <f>AD50+AD53+AD56+AD59</f>
        <v>0</v>
      </c>
      <c r="AE63" s="86">
        <f>AE50+AE53+AE56+AE59</f>
        <v>0</v>
      </c>
      <c r="AF63" s="86">
        <f t="shared" si="15"/>
        <v>1.17445</v>
      </c>
      <c r="AG63" s="86">
        <f t="shared" si="15"/>
        <v>1.20905</v>
      </c>
      <c r="AH63" s="86">
        <f>AH50+AH53+AH56+AH59</f>
        <v>0</v>
      </c>
      <c r="AI63" s="86">
        <f>AI50+AI53+AI56+AI59</f>
        <v>0</v>
      </c>
      <c r="AJ63" s="86">
        <f>AJ50+AJ53+AJ56+AJ59</f>
        <v>0</v>
      </c>
      <c r="AK63" s="86">
        <f>AK50</f>
        <v>1.20905</v>
      </c>
    </row>
    <row r="64" ht="10.5" customHeight="1"/>
    <row r="65" ht="2.25" customHeight="1" hidden="1"/>
    <row r="66" ht="12.75" hidden="1"/>
    <row r="69" ht="6.75" customHeight="1"/>
    <row r="70" spans="6:29" ht="12.75">
      <c r="F70" s="112"/>
      <c r="AC70" s="112"/>
    </row>
  </sheetData>
  <sheetProtection/>
  <protectedRanges>
    <protectedRange sqref="E12 G12:G13 D15:G18 D23:G25 A40:B42 A32:B34 D21:G21 E19 J12 L12:L13 I15:L18 I23:L25 I21:L21 J19 O12 Q12:Q13 N15:Q18 N23:Q25 N21:Q21 O19 T12 V12:V13 S15:V18 S23:V25 S21:V21 T19 Y12 AA12:AA13 X15:AA18 X23:AA25 X21:AA21 Y19 AD12 AF12:AF13 AC15:AF18 AC23:AF25 AC21:AF21 AD19 AI12 AK12:AK13 AH15:AK18 AH23:AK25 AH21:AK21 AI19" name="Диапазон1"/>
    <protectedRange sqref="A48:B59" name="Диапазон1_6"/>
  </protectedRanges>
  <mergeCells count="16">
    <mergeCell ref="Z4:AH4"/>
    <mergeCell ref="A60:B60"/>
    <mergeCell ref="A35:B35"/>
    <mergeCell ref="A43:B43"/>
    <mergeCell ref="AB6:AF6"/>
    <mergeCell ref="M6:Q6"/>
    <mergeCell ref="A6:A7"/>
    <mergeCell ref="B6:B7"/>
    <mergeCell ref="AG6:AK6"/>
    <mergeCell ref="A3:P3"/>
    <mergeCell ref="C6:G6"/>
    <mergeCell ref="H6:L6"/>
    <mergeCell ref="R6:V6"/>
    <mergeCell ref="W6:AA6"/>
    <mergeCell ref="E4:K4"/>
    <mergeCell ref="Y3:AI3"/>
  </mergeCells>
  <hyperlinks>
    <hyperlink ref="A35:B35" location="'Баланс энергии'!A30" display="Добавить"/>
    <hyperlink ref="A43:B43" location="'Баланс энергии'!A36" display="Добавить"/>
    <hyperlink ref="A60:B60" location="'Баланс энергии'!A36" display="Добавить"/>
  </hyperlinks>
  <printOptions/>
  <pageMargins left="0.5118110236220472" right="0.5118110236220472" top="0.5905511811023623" bottom="0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SheetLayoutView="90" zoomScalePageLayoutView="0" workbookViewId="0" topLeftCell="A1">
      <pane xSplit="2" ySplit="7" topLeftCell="C54" activePane="bottomRight" state="frozen"/>
      <selection pane="topLeft" activeCell="J23" sqref="J23"/>
      <selection pane="topRight" activeCell="J23" sqref="J23"/>
      <selection pane="bottomLeft" activeCell="J23" sqref="J23"/>
      <selection pane="bottomRight" activeCell="A65" sqref="A65:IV70"/>
    </sheetView>
  </sheetViews>
  <sheetFormatPr defaultColWidth="9.00390625" defaultRowHeight="12.75"/>
  <cols>
    <col min="1" max="1" width="5.375" style="1" customWidth="1"/>
    <col min="2" max="2" width="33.875" style="1" customWidth="1"/>
    <col min="3" max="6" width="10.25390625" style="1" customWidth="1"/>
    <col min="7" max="7" width="11.00390625" style="1" customWidth="1"/>
    <col min="8" max="17" width="11.625" style="1" hidden="1" customWidth="1"/>
    <col min="18" max="16384" width="9.125" style="1" customWidth="1"/>
  </cols>
  <sheetData>
    <row r="1" spans="3:8" ht="15.75" hidden="1">
      <c r="C1" s="106"/>
      <c r="D1" s="106"/>
      <c r="E1" s="106"/>
      <c r="F1" s="148"/>
      <c r="G1" s="148"/>
      <c r="H1" s="112"/>
    </row>
    <row r="2" spans="1:7" ht="15.75" hidden="1">
      <c r="A2" s="2"/>
      <c r="B2" s="3"/>
      <c r="C2" s="4"/>
      <c r="D2" s="107"/>
      <c r="E2" s="4"/>
      <c r="F2" s="4"/>
      <c r="G2" s="88"/>
    </row>
    <row r="3" spans="1:7" ht="21.75" customHeight="1">
      <c r="A3" s="138" t="s">
        <v>48</v>
      </c>
      <c r="B3" s="138"/>
      <c r="C3" s="138"/>
      <c r="D3" s="138"/>
      <c r="E3" s="138"/>
      <c r="F3" s="138"/>
      <c r="G3" s="138"/>
    </row>
    <row r="4" spans="1:7" ht="17.25" customHeight="1">
      <c r="A4" s="127"/>
      <c r="B4" s="138" t="s">
        <v>76</v>
      </c>
      <c r="C4" s="138"/>
      <c r="D4" s="138"/>
      <c r="E4" s="138"/>
      <c r="F4" s="138"/>
      <c r="G4" s="127"/>
    </row>
    <row r="5" spans="1:7" ht="13.5" thickBot="1">
      <c r="A5" s="4"/>
      <c r="B5" s="5"/>
      <c r="C5" s="4"/>
      <c r="D5" s="4"/>
      <c r="E5" s="4"/>
      <c r="F5" s="4"/>
      <c r="G5" s="4"/>
    </row>
    <row r="6" spans="1:17" s="6" customFormat="1" ht="39" customHeight="1">
      <c r="A6" s="139" t="s">
        <v>1</v>
      </c>
      <c r="B6" s="149" t="s">
        <v>2</v>
      </c>
      <c r="C6" s="139" t="s">
        <v>69</v>
      </c>
      <c r="D6" s="140"/>
      <c r="E6" s="140"/>
      <c r="F6" s="140"/>
      <c r="G6" s="141"/>
      <c r="H6" s="135" t="s">
        <v>72</v>
      </c>
      <c r="I6" s="136"/>
      <c r="J6" s="136"/>
      <c r="K6" s="136"/>
      <c r="L6" s="137"/>
      <c r="M6" s="135" t="s">
        <v>73</v>
      </c>
      <c r="N6" s="136"/>
      <c r="O6" s="136"/>
      <c r="P6" s="136"/>
      <c r="Q6" s="137"/>
    </row>
    <row r="7" spans="1:17" s="6" customFormat="1" ht="16.5" thickBot="1">
      <c r="A7" s="145"/>
      <c r="B7" s="150"/>
      <c r="C7" s="7" t="s">
        <v>3</v>
      </c>
      <c r="D7" s="8" t="s">
        <v>4</v>
      </c>
      <c r="E7" s="8" t="s">
        <v>5</v>
      </c>
      <c r="F7" s="8" t="s">
        <v>6</v>
      </c>
      <c r="G7" s="9" t="s">
        <v>7</v>
      </c>
      <c r="H7" s="7" t="s">
        <v>3</v>
      </c>
      <c r="I7" s="8" t="s">
        <v>4</v>
      </c>
      <c r="J7" s="8" t="s">
        <v>5</v>
      </c>
      <c r="K7" s="8" t="s">
        <v>6</v>
      </c>
      <c r="L7" s="9" t="s">
        <v>7</v>
      </c>
      <c r="M7" s="7" t="s">
        <v>3</v>
      </c>
      <c r="N7" s="8" t="s">
        <v>4</v>
      </c>
      <c r="O7" s="8" t="s">
        <v>5</v>
      </c>
      <c r="P7" s="8" t="s">
        <v>6</v>
      </c>
      <c r="Q7" s="9" t="s">
        <v>7</v>
      </c>
    </row>
    <row r="8" spans="1:17" s="14" customFormat="1" ht="13.5" thickBot="1">
      <c r="A8" s="10">
        <v>1</v>
      </c>
      <c r="B8" s="11">
        <v>2</v>
      </c>
      <c r="C8" s="10">
        <v>8</v>
      </c>
      <c r="D8" s="12">
        <v>9</v>
      </c>
      <c r="E8" s="12">
        <v>10</v>
      </c>
      <c r="F8" s="12">
        <v>11</v>
      </c>
      <c r="G8" s="13">
        <v>12</v>
      </c>
      <c r="H8" s="10">
        <v>13</v>
      </c>
      <c r="I8" s="12">
        <v>14</v>
      </c>
      <c r="J8" s="12">
        <v>15</v>
      </c>
      <c r="K8" s="12">
        <v>16</v>
      </c>
      <c r="L8" s="13">
        <v>17</v>
      </c>
      <c r="M8" s="10">
        <v>18</v>
      </c>
      <c r="N8" s="12">
        <v>19</v>
      </c>
      <c r="O8" s="12">
        <v>20</v>
      </c>
      <c r="P8" s="12">
        <v>21</v>
      </c>
      <c r="Q8" s="13">
        <v>22</v>
      </c>
    </row>
    <row r="9" spans="1:17" s="6" customFormat="1" ht="28.5" customHeight="1">
      <c r="A9" s="15" t="s">
        <v>8</v>
      </c>
      <c r="B9" s="16" t="s">
        <v>49</v>
      </c>
      <c r="C9" s="17">
        <f>C19+C21+C22</f>
        <v>4.295</v>
      </c>
      <c r="D9" s="18">
        <f>D15+D16+D17+D18</f>
        <v>4.295</v>
      </c>
      <c r="E9" s="18">
        <f>E10+E15+E16+E17+E18</f>
        <v>0</v>
      </c>
      <c r="F9" s="18">
        <f>F10+F15+F16+F17+F18</f>
        <v>4.295</v>
      </c>
      <c r="G9" s="19">
        <f>G10+G15+G16+G17+G18</f>
        <v>3.667048</v>
      </c>
      <c r="H9" s="110" t="e">
        <f>IF(#REF!=0,0,'Баланс энергии на 2015г.'!R9/'Баланс мощности на 2015г.'!#REF!*1000)</f>
        <v>#REF!</v>
      </c>
      <c r="I9" s="108" t="e">
        <f>IF(#REF!=0,0,'Баланс энергии на 2015г.'!S9/'Баланс мощности на 2015г.'!#REF!*1000)</f>
        <v>#REF!</v>
      </c>
      <c r="J9" s="108" t="e">
        <f>IF(#REF!=0,0,'Баланс энергии на 2015г.'!T9/'Баланс мощности на 2015г.'!#REF!*1000)</f>
        <v>#REF!</v>
      </c>
      <c r="K9" s="108" t="e">
        <f>IF(#REF!=0,0,'Баланс энергии на 2015г.'!U9/'Баланс мощности на 2015г.'!#REF!*1000)</f>
        <v>#REF!</v>
      </c>
      <c r="L9" s="109" t="e">
        <f>IF(#REF!=0,0,'Баланс энергии на 2015г.'!V9/'Баланс мощности на 2015г.'!#REF!*1000)</f>
        <v>#REF!</v>
      </c>
      <c r="M9" s="110">
        <f>IF(C9=0,0,'Баланс энергии на 2015г.'!W9/'Баланс мощности на 2015г.'!C9*1000)</f>
        <v>4086.146682188592</v>
      </c>
      <c r="N9" s="108">
        <f>IF(D9=0,0,'Баланс энергии на 2015г.'!X9/'Баланс мощности на 2015г.'!D9*1000)</f>
        <v>4086.146682188591</v>
      </c>
      <c r="O9" s="108">
        <f>IF(E9=0,0,'Баланс энергии на 2015г.'!Y9/'Баланс мощности на 2015г.'!E9*1000)</f>
        <v>0</v>
      </c>
      <c r="P9" s="108">
        <f>IF(F9=0,0,'Баланс энергии на 2015г.'!Z9/'Баланс мощности на 2015г.'!F9*1000)</f>
        <v>4086.146682188591</v>
      </c>
      <c r="Q9" s="109">
        <f>IF(G9=0,0,'Баланс энергии на 2015г.'!AA9/'Баланс мощности на 2015г.'!G9*1000)</f>
        <v>4182.301404290319</v>
      </c>
    </row>
    <row r="10" spans="1:17" s="6" customFormat="1" ht="15.75">
      <c r="A10" s="20" t="s">
        <v>10</v>
      </c>
      <c r="B10" s="21" t="s">
        <v>11</v>
      </c>
      <c r="C10" s="89" t="s">
        <v>12</v>
      </c>
      <c r="D10" s="23" t="s">
        <v>12</v>
      </c>
      <c r="E10" s="24">
        <f>E12</f>
        <v>0</v>
      </c>
      <c r="F10" s="24">
        <f>F12+F13</f>
        <v>4.295</v>
      </c>
      <c r="G10" s="25">
        <f>G12+G13+G14</f>
        <v>3.667048</v>
      </c>
      <c r="H10" s="110" t="s">
        <v>12</v>
      </c>
      <c r="I10" s="108" t="s">
        <v>12</v>
      </c>
      <c r="J10" s="108" t="e">
        <f>IF(#REF!=0,0,'Баланс энергии на 2015г.'!T10/'Баланс мощности на 2015г.'!#REF!*1000)</f>
        <v>#REF!</v>
      </c>
      <c r="K10" s="108" t="e">
        <f>IF(#REF!=0,0,'Баланс энергии на 2015г.'!U10/'Баланс мощности на 2015г.'!#REF!*1000)</f>
        <v>#REF!</v>
      </c>
      <c r="L10" s="109" t="e">
        <f>IF(#REF!=0,0,'Баланс энергии на 2015г.'!V10/'Баланс мощности на 2015г.'!#REF!*1000)</f>
        <v>#REF!</v>
      </c>
      <c r="M10" s="110" t="s">
        <v>12</v>
      </c>
      <c r="N10" s="108" t="s">
        <v>12</v>
      </c>
      <c r="O10" s="108">
        <f>IF(E10=0,0,'Баланс энергии на 2015г.'!Y10/'Баланс мощности на 2015г.'!E10*1000)</f>
        <v>0</v>
      </c>
      <c r="P10" s="108">
        <f>IF(F10=0,0,'Баланс энергии на 2015г.'!Z10/'Баланс мощности на 2015г.'!F10*1000)</f>
        <v>4086.146682188591</v>
      </c>
      <c r="Q10" s="109">
        <f>IF(G10=0,0,'Баланс энергии на 2015г.'!AA10/'Баланс мощности на 2015г.'!G10*1000)</f>
        <v>4182.301404290319</v>
      </c>
    </row>
    <row r="11" spans="1:17" s="6" customFormat="1" ht="15.75">
      <c r="A11" s="20"/>
      <c r="B11" s="21" t="s">
        <v>13</v>
      </c>
      <c r="C11" s="89" t="s">
        <v>12</v>
      </c>
      <c r="D11" s="90" t="s">
        <v>12</v>
      </c>
      <c r="E11" s="26" t="s">
        <v>12</v>
      </c>
      <c r="F11" s="26" t="s">
        <v>12</v>
      </c>
      <c r="G11" s="27" t="s">
        <v>12</v>
      </c>
      <c r="H11" s="110" t="s">
        <v>12</v>
      </c>
      <c r="I11" s="108" t="s">
        <v>12</v>
      </c>
      <c r="J11" s="108" t="s">
        <v>12</v>
      </c>
      <c r="K11" s="108" t="s">
        <v>12</v>
      </c>
      <c r="L11" s="109" t="s">
        <v>12</v>
      </c>
      <c r="M11" s="110" t="s">
        <v>12</v>
      </c>
      <c r="N11" s="108" t="s">
        <v>12</v>
      </c>
      <c r="O11" s="108" t="s">
        <v>12</v>
      </c>
      <c r="P11" s="108" t="s">
        <v>12</v>
      </c>
      <c r="Q11" s="109" t="s">
        <v>12</v>
      </c>
    </row>
    <row r="12" spans="1:17" s="6" customFormat="1" ht="15.75">
      <c r="A12" s="20" t="s">
        <v>14</v>
      </c>
      <c r="B12" s="21" t="s">
        <v>4</v>
      </c>
      <c r="C12" s="89" t="s">
        <v>12</v>
      </c>
      <c r="D12" s="28" t="s">
        <v>12</v>
      </c>
      <c r="E12" s="35"/>
      <c r="F12" s="30">
        <f>D9-D19-D21-D22-G12-E12</f>
        <v>4.295</v>
      </c>
      <c r="G12" s="31"/>
      <c r="H12" s="110" t="s">
        <v>12</v>
      </c>
      <c r="I12" s="108" t="s">
        <v>12</v>
      </c>
      <c r="J12" s="108"/>
      <c r="K12" s="108" t="e">
        <f>IF(#REF!=0,0,'Баланс энергии на 2015г.'!U12/'Баланс мощности на 2015г.'!#REF!*1000)</f>
        <v>#REF!</v>
      </c>
      <c r="L12" s="109"/>
      <c r="M12" s="110" t="s">
        <v>12</v>
      </c>
      <c r="N12" s="108" t="s">
        <v>12</v>
      </c>
      <c r="O12" s="108"/>
      <c r="P12" s="108">
        <f>IF(F12=0,0,'Баланс энергии на 2015г.'!Z12/'Баланс мощности на 2015г.'!F12*1000)</f>
        <v>4086.146682188591</v>
      </c>
      <c r="Q12" s="109"/>
    </row>
    <row r="13" spans="1:17" s="6" customFormat="1" ht="15.75">
      <c r="A13" s="20" t="s">
        <v>15</v>
      </c>
      <c r="B13" s="21" t="s">
        <v>5</v>
      </c>
      <c r="C13" s="89" t="s">
        <v>12</v>
      </c>
      <c r="D13" s="28" t="s">
        <v>12</v>
      </c>
      <c r="E13" s="28" t="s">
        <v>12</v>
      </c>
      <c r="F13" s="30">
        <f>E9-E19-E21-E22-G13</f>
        <v>0</v>
      </c>
      <c r="G13" s="31"/>
      <c r="H13" s="110" t="s">
        <v>12</v>
      </c>
      <c r="I13" s="108" t="s">
        <v>12</v>
      </c>
      <c r="J13" s="108" t="s">
        <v>12</v>
      </c>
      <c r="K13" s="108" t="e">
        <f>IF(#REF!=0,0,'Баланс энергии на 2015г.'!U13/'Баланс мощности на 2015г.'!#REF!*1000)</f>
        <v>#REF!</v>
      </c>
      <c r="L13" s="109"/>
      <c r="M13" s="110" t="s">
        <v>12</v>
      </c>
      <c r="N13" s="108" t="s">
        <v>12</v>
      </c>
      <c r="O13" s="108" t="s">
        <v>12</v>
      </c>
      <c r="P13" s="108">
        <f>IF(F13=0,0,'Баланс энергии на 2015г.'!Z13/'Баланс мощности на 2015г.'!F13*1000)</f>
        <v>0</v>
      </c>
      <c r="Q13" s="109"/>
    </row>
    <row r="14" spans="1:17" s="6" customFormat="1" ht="15.75">
      <c r="A14" s="20" t="s">
        <v>16</v>
      </c>
      <c r="B14" s="21" t="s">
        <v>6</v>
      </c>
      <c r="C14" s="89" t="s">
        <v>12</v>
      </c>
      <c r="D14" s="28" t="s">
        <v>12</v>
      </c>
      <c r="E14" s="28" t="s">
        <v>12</v>
      </c>
      <c r="F14" s="28" t="s">
        <v>12</v>
      </c>
      <c r="G14" s="32">
        <f>F9-F19-F21-F22</f>
        <v>3.667048</v>
      </c>
      <c r="H14" s="110" t="s">
        <v>12</v>
      </c>
      <c r="I14" s="108" t="s">
        <v>12</v>
      </c>
      <c r="J14" s="108" t="s">
        <v>12</v>
      </c>
      <c r="K14" s="108" t="s">
        <v>12</v>
      </c>
      <c r="L14" s="109" t="e">
        <f>IF(#REF!=0,0,'Баланс энергии на 2015г.'!V14/'Баланс мощности на 2015г.'!#REF!*1000)</f>
        <v>#REF!</v>
      </c>
      <c r="M14" s="110" t="s">
        <v>12</v>
      </c>
      <c r="N14" s="108" t="s">
        <v>12</v>
      </c>
      <c r="O14" s="108" t="s">
        <v>12</v>
      </c>
      <c r="P14" s="108" t="s">
        <v>12</v>
      </c>
      <c r="Q14" s="109">
        <f>IF(G14=0,0,'Баланс энергии на 2015г.'!AA14/'Баланс мощности на 2015г.'!G14*1000)</f>
        <v>4182.301404290319</v>
      </c>
    </row>
    <row r="15" spans="1:17" s="6" customFormat="1" ht="15.75">
      <c r="A15" s="20" t="s">
        <v>17</v>
      </c>
      <c r="B15" s="21" t="s">
        <v>18</v>
      </c>
      <c r="C15" s="91">
        <f>SUM(D15:G15)</f>
        <v>0</v>
      </c>
      <c r="D15" s="35"/>
      <c r="E15" s="35"/>
      <c r="F15" s="35"/>
      <c r="G15" s="31"/>
      <c r="H15" s="110"/>
      <c r="I15" s="108"/>
      <c r="J15" s="108"/>
      <c r="K15" s="108"/>
      <c r="L15" s="109"/>
      <c r="M15" s="110"/>
      <c r="N15" s="108"/>
      <c r="O15" s="108"/>
      <c r="P15" s="108"/>
      <c r="Q15" s="109"/>
    </row>
    <row r="16" spans="1:17" s="6" customFormat="1" ht="15.75">
      <c r="A16" s="20" t="s">
        <v>19</v>
      </c>
      <c r="B16" s="21" t="s">
        <v>20</v>
      </c>
      <c r="C16" s="91">
        <f>SUM(D16:G16)</f>
        <v>0</v>
      </c>
      <c r="D16" s="35"/>
      <c r="E16" s="35"/>
      <c r="F16" s="35"/>
      <c r="G16" s="31"/>
      <c r="H16" s="110"/>
      <c r="I16" s="108"/>
      <c r="J16" s="108"/>
      <c r="K16" s="108"/>
      <c r="L16" s="109"/>
      <c r="M16" s="110"/>
      <c r="N16" s="108"/>
      <c r="O16" s="108"/>
      <c r="P16" s="108"/>
      <c r="Q16" s="109"/>
    </row>
    <row r="17" spans="1:17" s="6" customFormat="1" ht="47.25">
      <c r="A17" s="20" t="s">
        <v>21</v>
      </c>
      <c r="B17" s="21" t="s">
        <v>22</v>
      </c>
      <c r="C17" s="91">
        <f>SUM(D17:G17)</f>
        <v>4.295</v>
      </c>
      <c r="D17" s="35">
        <v>4.295</v>
      </c>
      <c r="E17" s="35"/>
      <c r="F17" s="35"/>
      <c r="G17" s="31"/>
      <c r="H17" s="110"/>
      <c r="I17" s="108"/>
      <c r="J17" s="108"/>
      <c r="K17" s="108"/>
      <c r="L17" s="109"/>
      <c r="M17" s="110"/>
      <c r="N17" s="108"/>
      <c r="O17" s="108"/>
      <c r="P17" s="108"/>
      <c r="Q17" s="109"/>
    </row>
    <row r="18" spans="1:17" s="6" customFormat="1" ht="15.75">
      <c r="A18" s="20" t="s">
        <v>23</v>
      </c>
      <c r="B18" s="21" t="s">
        <v>24</v>
      </c>
      <c r="C18" s="91">
        <f>SUM(D18:G18)</f>
        <v>0</v>
      </c>
      <c r="D18" s="35"/>
      <c r="E18" s="35"/>
      <c r="F18" s="35"/>
      <c r="G18" s="31"/>
      <c r="H18" s="110"/>
      <c r="I18" s="108"/>
      <c r="J18" s="108"/>
      <c r="K18" s="108"/>
      <c r="L18" s="109"/>
      <c r="M18" s="110"/>
      <c r="N18" s="108"/>
      <c r="O18" s="108"/>
      <c r="P18" s="108"/>
      <c r="Q18" s="109"/>
    </row>
    <row r="19" spans="1:17" s="6" customFormat="1" ht="15.75">
      <c r="A19" s="20" t="s">
        <v>25</v>
      </c>
      <c r="B19" s="21" t="s">
        <v>50</v>
      </c>
      <c r="C19" s="33">
        <f>SUM(D19:G19)</f>
        <v>0.32812600000000003</v>
      </c>
      <c r="D19" s="30">
        <f>D9*D20/100</f>
        <v>0</v>
      </c>
      <c r="E19" s="30">
        <f>E9*E20/100</f>
        <v>0</v>
      </c>
      <c r="F19" s="30">
        <v>0.307952</v>
      </c>
      <c r="G19" s="32">
        <v>0.020174</v>
      </c>
      <c r="H19" s="110" t="e">
        <f>IF(#REF!=0,0,'Баланс энергии на 2015г.'!R19/'Баланс мощности на 2015г.'!#REF!*1000)</f>
        <v>#REF!</v>
      </c>
      <c r="I19" s="108" t="e">
        <f>IF(#REF!=0,0,'Баланс энергии на 2015г.'!S19/'Баланс мощности на 2015г.'!#REF!*1000)</f>
        <v>#REF!</v>
      </c>
      <c r="J19" s="108" t="e">
        <f>IF(#REF!=0,0,'Баланс энергии на 2015г.'!T19/'Баланс мощности на 2015г.'!#REF!*1000)</f>
        <v>#REF!</v>
      </c>
      <c r="K19" s="108" t="e">
        <f>IF(#REF!=0,0,'Баланс энергии на 2015г.'!U19/'Баланс мощности на 2015г.'!#REF!*1000)</f>
        <v>#REF!</v>
      </c>
      <c r="L19" s="109" t="e">
        <f>IF(#REF!=0,0,'Баланс энергии на 2015г.'!V19/'Баланс мощности на 2015г.'!#REF!*1000)</f>
        <v>#REF!</v>
      </c>
      <c r="M19" s="110">
        <f>IF(C19=0,0,'Баланс энергии на 2015г.'!W19/'Баланс мощности на 2015г.'!C19*1000)</f>
        <v>4085.930404783528</v>
      </c>
      <c r="N19" s="108">
        <f>IF(D19=0,0,'Баланс энергии на 2015г.'!X19/'Баланс мощности на 2015г.'!D19*1000)</f>
        <v>0</v>
      </c>
      <c r="O19" s="108">
        <f>IF(E19=0,0,'Баланс энергии на 2015г.'!Y19/'Баланс мощности на 2015г.'!E19*1000)</f>
        <v>0</v>
      </c>
      <c r="P19" s="108">
        <f>IF(F19=0,0,'Баланс энергии на 2015г.'!Z19/'Баланс мощности на 2015г.'!F19*1000)</f>
        <v>4086.026393723697</v>
      </c>
      <c r="Q19" s="109">
        <f>IF(G19=0,0,'Баланс энергии на 2015г.'!AA19/'Баланс мощности на 2015г.'!G19*1000)</f>
        <v>4084.465153167443</v>
      </c>
    </row>
    <row r="20" spans="1:19" s="6" customFormat="1" ht="15.75">
      <c r="A20" s="20" t="s">
        <v>27</v>
      </c>
      <c r="B20" s="21" t="s">
        <v>51</v>
      </c>
      <c r="C20" s="128">
        <f>IF(C9=0,0,C19/C9*100)</f>
        <v>7.639720605355064</v>
      </c>
      <c r="D20" s="24">
        <f>'Баланс энергии на 2015г.'!X20</f>
        <v>0</v>
      </c>
      <c r="E20" s="24">
        <f>'Баланс энергии на 2015г.'!Y20</f>
        <v>0</v>
      </c>
      <c r="F20" s="24">
        <f>'Баланс энергии на 2015г.'!Z20</f>
        <v>7.169800569800569</v>
      </c>
      <c r="G20" s="24">
        <f>'Баланс энергии на 2015г.'!AA20</f>
        <v>0.537273337810611</v>
      </c>
      <c r="H20" s="110"/>
      <c r="I20" s="108"/>
      <c r="J20" s="108"/>
      <c r="K20" s="108"/>
      <c r="L20" s="109"/>
      <c r="M20" s="110"/>
      <c r="N20" s="108"/>
      <c r="O20" s="108"/>
      <c r="P20" s="108"/>
      <c r="Q20" s="109"/>
      <c r="S20" s="103"/>
    </row>
    <row r="21" spans="1:17" s="6" customFormat="1" ht="31.5">
      <c r="A21" s="20" t="s">
        <v>29</v>
      </c>
      <c r="B21" s="21" t="s">
        <v>52</v>
      </c>
      <c r="C21" s="92">
        <f>SUM(D21:G21)</f>
        <v>0</v>
      </c>
      <c r="D21" s="93"/>
      <c r="E21" s="93"/>
      <c r="F21" s="93"/>
      <c r="G21" s="94"/>
      <c r="H21" s="110">
        <f>SUM(I21:L21)</f>
        <v>0</v>
      </c>
      <c r="I21" s="108"/>
      <c r="J21" s="108"/>
      <c r="K21" s="108"/>
      <c r="L21" s="109"/>
      <c r="M21" s="110">
        <f>SUM(N21:Q21)</f>
        <v>0</v>
      </c>
      <c r="N21" s="108"/>
      <c r="O21" s="108"/>
      <c r="P21" s="108"/>
      <c r="Q21" s="109"/>
    </row>
    <row r="22" spans="1:17" s="6" customFormat="1" ht="31.5">
      <c r="A22" s="20" t="s">
        <v>31</v>
      </c>
      <c r="B22" s="21" t="s">
        <v>53</v>
      </c>
      <c r="C22" s="92">
        <f>SUM(D22:G22)</f>
        <v>3.966874</v>
      </c>
      <c r="D22" s="24">
        <f>D23+D24+D25</f>
        <v>0</v>
      </c>
      <c r="E22" s="24">
        <f>E23+E24+E25</f>
        <v>0</v>
      </c>
      <c r="F22" s="24">
        <f>F23+F24+F25</f>
        <v>0.32</v>
      </c>
      <c r="G22" s="25">
        <f>G9-G19-G21</f>
        <v>3.646874</v>
      </c>
      <c r="H22" s="110" t="e">
        <f>IF(#REF!=0,0,'Баланс энергии на 2015г.'!R22/'Баланс мощности на 2015г.'!#REF!*1000)</f>
        <v>#REF!</v>
      </c>
      <c r="I22" s="108" t="e">
        <f>IF(#REF!=0,0,'Баланс энергии на 2015г.'!S22/'Баланс мощности на 2015г.'!#REF!*1000)</f>
        <v>#REF!</v>
      </c>
      <c r="J22" s="108" t="e">
        <f>IF(#REF!=0,0,'Баланс энергии на 2015г.'!T22/'Баланс мощности на 2015г.'!#REF!*1000)</f>
        <v>#REF!</v>
      </c>
      <c r="K22" s="108" t="e">
        <f>IF(#REF!=0,0,'Баланс энергии на 2015г.'!U22/'Баланс мощности на 2015г.'!#REF!*1000)</f>
        <v>#REF!</v>
      </c>
      <c r="L22" s="109" t="e">
        <f>IF(#REF!=0,0,'Баланс энергии на 2015г.'!V22/'Баланс мощности на 2015г.'!#REF!*1000)</f>
        <v>#REF!</v>
      </c>
      <c r="M22" s="110">
        <f>IF(C22=0,0,'Баланс энергии на 2015г.'!W22/'Баланс мощности на 2015г.'!C22*1000)</f>
        <v>4086.1645719022094</v>
      </c>
      <c r="N22" s="108">
        <f>IF(D22=0,0,'Баланс энергии на 2015г.'!X22/'Баланс мощности на 2015г.'!D22*1000)</f>
        <v>0</v>
      </c>
      <c r="O22" s="108">
        <f>IF(E22=0,0,'Баланс энергии на 2015г.'!Y22/'Баланс мощности на 2015г.'!E22*1000)</f>
        <v>0</v>
      </c>
      <c r="P22" s="108">
        <f>IF(F22=0,0,'Баланс энергии на 2015г.'!Z22/'Баланс мощности на 2015г.'!F22*1000)</f>
        <v>2984.375</v>
      </c>
      <c r="Q22" s="109">
        <f>IF(G22=0,0,'Баланс энергии на 2015г.'!AA22/'Баланс мощности на 2015г.'!G22*1000)</f>
        <v>4182.842620830882</v>
      </c>
    </row>
    <row r="23" spans="1:17" s="6" customFormat="1" ht="31.5">
      <c r="A23" s="20" t="s">
        <v>33</v>
      </c>
      <c r="B23" s="21" t="s">
        <v>34</v>
      </c>
      <c r="C23" s="33">
        <f>SUM(D23:G23)</f>
        <v>0.9708</v>
      </c>
      <c r="D23" s="36"/>
      <c r="E23" s="36"/>
      <c r="F23" s="36"/>
      <c r="G23" s="37">
        <v>0.9708</v>
      </c>
      <c r="H23" s="110" t="e">
        <f>IF(#REF!=0,0,'Баланс энергии на 2015г.'!R23/'Баланс мощности на 2015г.'!#REF!*1000)</f>
        <v>#REF!</v>
      </c>
      <c r="I23" s="108" t="e">
        <f>IF(#REF!=0,0,'Баланс энергии на 2015г.'!S23/'Баланс мощности на 2015г.'!#REF!*1000)</f>
        <v>#REF!</v>
      </c>
      <c r="J23" s="108" t="e">
        <f>IF(#REF!=0,0,'Баланс энергии на 2015г.'!T23/'Баланс мощности на 2015г.'!#REF!*1000)</f>
        <v>#REF!</v>
      </c>
      <c r="K23" s="108" t="e">
        <f>IF(#REF!=0,0,'Баланс энергии на 2015г.'!U23/'Баланс мощности на 2015г.'!#REF!*1000)</f>
        <v>#REF!</v>
      </c>
      <c r="L23" s="109" t="e">
        <f>IF(#REF!=0,0,'Баланс энергии на 2015г.'!V23/'Баланс мощности на 2015г.'!#REF!*1000)</f>
        <v>#REF!</v>
      </c>
      <c r="M23" s="110">
        <f>IF(C23=0,0,'Баланс энергии на 2015г.'!W23/'Баланс мощности на 2015г.'!C23*1000)</f>
        <v>2801.812937783272</v>
      </c>
      <c r="N23" s="108">
        <f>IF(D23=0,0,'Баланс энергии на 2015г.'!X23/'Баланс мощности на 2015г.'!D23*1000)</f>
        <v>0</v>
      </c>
      <c r="O23" s="108">
        <f>IF(E23=0,0,'Баланс энергии на 2015г.'!Y23/'Баланс мощности на 2015г.'!E23*1000)</f>
        <v>0</v>
      </c>
      <c r="P23" s="108">
        <f>IF(F23=0,0,'Баланс энергии на 2015г.'!Z23/'Баланс мощности на 2015г.'!F23*1000)</f>
        <v>0</v>
      </c>
      <c r="Q23" s="109">
        <f>IF(G23=0,0,'Баланс энергии на 2015г.'!AA23/'Баланс мощности на 2015г.'!G23*1000)</f>
        <v>2801.812937783272</v>
      </c>
    </row>
    <row r="24" spans="1:17" s="6" customFormat="1" ht="15.75">
      <c r="A24" s="20" t="s">
        <v>35</v>
      </c>
      <c r="B24" s="39" t="s">
        <v>74</v>
      </c>
      <c r="C24" s="33">
        <f>SUM(D24:G24)</f>
        <v>2.9960999999999998</v>
      </c>
      <c r="D24" s="29"/>
      <c r="E24" s="29"/>
      <c r="F24" s="29">
        <v>0.32</v>
      </c>
      <c r="G24" s="40">
        <v>2.6761</v>
      </c>
      <c r="H24" s="110" t="e">
        <f>IF(#REF!=0,0,'Баланс энергии на 2015г.'!R24/'Баланс мощности на 2015г.'!#REF!*1000)</f>
        <v>#REF!</v>
      </c>
      <c r="I24" s="108" t="e">
        <f>IF(#REF!=0,0,'Баланс энергии на 2015г.'!S24/'Баланс мощности на 2015г.'!#REF!*1000)</f>
        <v>#REF!</v>
      </c>
      <c r="J24" s="108" t="e">
        <f>IF(#REF!=0,0,'Баланс энергии на 2015г.'!T24/'Баланс мощности на 2015г.'!#REF!*1000)</f>
        <v>#REF!</v>
      </c>
      <c r="K24" s="108" t="e">
        <f>IF(#REF!=0,0,'Баланс энергии на 2015г.'!U24/'Баланс мощности на 2015г.'!#REF!*1000)</f>
        <v>#REF!</v>
      </c>
      <c r="L24" s="109" t="e">
        <f>IF(#REF!=0,0,'Баланс энергии на 2015г.'!V24/'Баланс мощности на 2015г.'!#REF!*1000)</f>
        <v>#REF!</v>
      </c>
      <c r="M24" s="110">
        <f>IF(C24=0,0,'Баланс энергии на 2015г.'!W24/'Баланс мощности на 2015г.'!C24*1000)</f>
        <v>4502.286305530523</v>
      </c>
      <c r="N24" s="108">
        <f>IF(D24=0,0,'Баланс энергии на 2015г.'!X24/'Баланс мощности на 2015г.'!D24*1000)</f>
        <v>0</v>
      </c>
      <c r="O24" s="108">
        <f>IF(E24=0,0,'Баланс энергии на 2015г.'!Y24/'Баланс мощности на 2015г.'!E24*1000)</f>
        <v>0</v>
      </c>
      <c r="P24" s="108">
        <f>IF(F24=0,0,'Баланс энергии на 2015г.'!Z24/'Баланс мощности на 2015г.'!F24*1000)</f>
        <v>2984.375</v>
      </c>
      <c r="Q24" s="109">
        <f>IF(G24=0,0,'Баланс энергии на 2015г.'!AA24/'Баланс мощности на 2015г.'!G24*1000)</f>
        <v>4683.793580210006</v>
      </c>
    </row>
    <row r="25" spans="1:17" s="6" customFormat="1" ht="36" customHeight="1" thickBot="1">
      <c r="A25" s="41" t="s">
        <v>36</v>
      </c>
      <c r="B25" s="42" t="s">
        <v>37</v>
      </c>
      <c r="C25" s="43">
        <f>SUM(D25:G25)</f>
        <v>0</v>
      </c>
      <c r="D25" s="44"/>
      <c r="E25" s="44"/>
      <c r="F25" s="44"/>
      <c r="G25" s="45"/>
      <c r="H25" s="111" t="e">
        <f>IF(#REF!=0,0,'Баланс энергии на 2015г.'!R25/'Баланс мощности на 2015г.'!#REF!*1000)</f>
        <v>#REF!</v>
      </c>
      <c r="I25" s="108" t="e">
        <f>IF(#REF!=0,0,'Баланс энергии на 2015г.'!S25/'Баланс мощности на 2015г.'!#REF!*1000)</f>
        <v>#REF!</v>
      </c>
      <c r="J25" s="108" t="e">
        <f>IF(#REF!=0,0,'Баланс энергии на 2015г.'!T25/'Баланс мощности на 2015г.'!#REF!*1000)</f>
        <v>#REF!</v>
      </c>
      <c r="K25" s="108" t="e">
        <f>IF(#REF!=0,0,'Баланс энергии на 2015г.'!U25/'Баланс мощности на 2015г.'!#REF!*1000)</f>
        <v>#REF!</v>
      </c>
      <c r="L25" s="109" t="e">
        <f>IF(#REF!=0,0,'Баланс энергии на 2015г.'!V25/'Баланс мощности на 2015г.'!#REF!*1000)</f>
        <v>#REF!</v>
      </c>
      <c r="M25" s="111">
        <f>IF(C25=0,0,'Баланс энергии на 2015г.'!W25/'Баланс мощности на 2015г.'!C25*1000)</f>
        <v>0</v>
      </c>
      <c r="N25" s="108">
        <f>IF(D25=0,0,'Баланс энергии на 2015г.'!X25/'Баланс мощности на 2015г.'!D25*1000)</f>
        <v>0</v>
      </c>
      <c r="O25" s="108">
        <f>IF(E25=0,0,'Баланс энергии на 2015г.'!Y25/'Баланс мощности на 2015г.'!E25*1000)</f>
        <v>0</v>
      </c>
      <c r="P25" s="108">
        <f>IF(F25=0,0,'Баланс энергии на 2015г.'!Z25/'Баланс мощности на 2015г.'!F25*1000)</f>
        <v>0</v>
      </c>
      <c r="Q25" s="109">
        <f>IF(G25=0,0,'Баланс энергии на 2015г.'!AA25/'Баланс мощности на 2015г.'!G25*1000)</f>
        <v>0</v>
      </c>
    </row>
    <row r="26" spans="1:17" s="6" customFormat="1" ht="15.75" customHeight="1" thickBot="1">
      <c r="A26" s="95"/>
      <c r="B26" s="96" t="s">
        <v>38</v>
      </c>
      <c r="C26" s="97"/>
      <c r="D26" s="49">
        <f>D9-D19-D21-D23-D24-D25-E12-F12-G12</f>
        <v>0</v>
      </c>
      <c r="E26" s="49">
        <f>E9-E19-E21-E23-E24-E25-F13-G13</f>
        <v>0</v>
      </c>
      <c r="F26" s="49">
        <f>F9-F19-F21-F23-F24-F25-G14</f>
        <v>0</v>
      </c>
      <c r="G26" s="50">
        <f>G9-G19-G21-G23-G24-G25</f>
        <v>-2.6000000000081513E-05</v>
      </c>
      <c r="H26" s="98"/>
      <c r="I26" s="49"/>
      <c r="J26" s="49"/>
      <c r="K26" s="49"/>
      <c r="L26" s="50"/>
      <c r="M26" s="98"/>
      <c r="N26" s="49"/>
      <c r="O26" s="49"/>
      <c r="P26" s="49"/>
      <c r="Q26" s="50"/>
    </row>
    <row r="27" ht="9.75" customHeight="1"/>
    <row r="28" ht="15.75">
      <c r="B28" s="58" t="s">
        <v>39</v>
      </c>
    </row>
    <row r="29" ht="6" customHeight="1"/>
    <row r="30" spans="1:7" ht="15.75" hidden="1">
      <c r="A30" s="118"/>
      <c r="B30" s="119" t="s">
        <v>40</v>
      </c>
      <c r="C30" s="120"/>
      <c r="D30" s="120"/>
      <c r="E30" s="120"/>
      <c r="F30" s="120"/>
      <c r="G30" s="121"/>
    </row>
    <row r="31" spans="1:7" ht="31.5" hidden="1">
      <c r="A31" s="60" t="s">
        <v>41</v>
      </c>
      <c r="B31" s="61" t="s">
        <v>42</v>
      </c>
      <c r="C31" s="62" t="s">
        <v>3</v>
      </c>
      <c r="D31" s="62" t="s">
        <v>4</v>
      </c>
      <c r="E31" s="62" t="s">
        <v>5</v>
      </c>
      <c r="F31" s="62" t="s">
        <v>6</v>
      </c>
      <c r="G31" s="63" t="s">
        <v>7</v>
      </c>
    </row>
    <row r="32" spans="1:7" ht="15.75" hidden="1">
      <c r="A32" s="64"/>
      <c r="B32" s="65"/>
      <c r="C32" s="66">
        <f>SUM(D32:G32)</f>
        <v>0</v>
      </c>
      <c r="D32" s="67"/>
      <c r="E32" s="67"/>
      <c r="F32" s="67"/>
      <c r="G32" s="68"/>
    </row>
    <row r="33" spans="1:7" ht="15.75" hidden="1">
      <c r="A33" s="64"/>
      <c r="B33" s="65"/>
      <c r="C33" s="66">
        <f>SUM(D33:G33)</f>
        <v>0</v>
      </c>
      <c r="D33" s="67"/>
      <c r="E33" s="67"/>
      <c r="F33" s="67"/>
      <c r="G33" s="68"/>
    </row>
    <row r="34" spans="1:7" ht="15.75" hidden="1">
      <c r="A34" s="64"/>
      <c r="B34" s="65"/>
      <c r="C34" s="66">
        <f>SUM(D34:G34)</f>
        <v>0</v>
      </c>
      <c r="D34" s="67"/>
      <c r="E34" s="67"/>
      <c r="F34" s="67"/>
      <c r="G34" s="68"/>
    </row>
    <row r="35" spans="1:7" ht="12.75" hidden="1">
      <c r="A35" s="151" t="s">
        <v>43</v>
      </c>
      <c r="B35" s="144"/>
      <c r="C35" s="70"/>
      <c r="D35" s="70"/>
      <c r="E35" s="70"/>
      <c r="F35" s="70"/>
      <c r="G35" s="122"/>
    </row>
    <row r="36" spans="1:7" ht="16.5" hidden="1" thickBot="1">
      <c r="A36" s="71"/>
      <c r="B36" s="72" t="s">
        <v>44</v>
      </c>
      <c r="C36" s="73">
        <f>SUM(C32:C34)</f>
        <v>0</v>
      </c>
      <c r="D36" s="73">
        <f>SUM(D32:D34)</f>
        <v>0</v>
      </c>
      <c r="E36" s="73">
        <f>SUM(E32:E34)</f>
        <v>0</v>
      </c>
      <c r="F36" s="73">
        <f>SUM(F32:F34)</f>
        <v>0</v>
      </c>
      <c r="G36" s="74">
        <f>SUM(G32:G34)</f>
        <v>0</v>
      </c>
    </row>
    <row r="37" spans="1:7" ht="12.75" hidden="1">
      <c r="A37" s="123"/>
      <c r="B37" s="77"/>
      <c r="C37" s="77"/>
      <c r="D37" s="77"/>
      <c r="E37" s="77"/>
      <c r="F37" s="77"/>
      <c r="G37" s="124"/>
    </row>
    <row r="38" spans="1:7" ht="15.75" hidden="1">
      <c r="A38" s="123"/>
      <c r="B38" s="125" t="s">
        <v>45</v>
      </c>
      <c r="C38" s="77"/>
      <c r="D38" s="77"/>
      <c r="E38" s="77"/>
      <c r="F38" s="77"/>
      <c r="G38" s="124"/>
    </row>
    <row r="39" spans="1:7" ht="31.5" hidden="1">
      <c r="A39" s="60" t="s">
        <v>41</v>
      </c>
      <c r="B39" s="61" t="s">
        <v>42</v>
      </c>
      <c r="C39" s="62" t="s">
        <v>3</v>
      </c>
      <c r="D39" s="62" t="s">
        <v>4</v>
      </c>
      <c r="E39" s="62" t="s">
        <v>5</v>
      </c>
      <c r="F39" s="62" t="s">
        <v>6</v>
      </c>
      <c r="G39" s="63" t="s">
        <v>7</v>
      </c>
    </row>
    <row r="40" spans="1:7" ht="15.75" hidden="1">
      <c r="A40" s="78"/>
      <c r="B40" s="79"/>
      <c r="C40" s="66">
        <f>SUM(D40:G40)</f>
        <v>0</v>
      </c>
      <c r="D40" s="67"/>
      <c r="E40" s="67"/>
      <c r="F40" s="67"/>
      <c r="G40" s="68"/>
    </row>
    <row r="41" spans="1:7" ht="15.75" hidden="1">
      <c r="A41" s="80"/>
      <c r="B41" s="81"/>
      <c r="C41" s="66">
        <f>SUM(D41:G41)</f>
        <v>0</v>
      </c>
      <c r="D41" s="67"/>
      <c r="E41" s="67"/>
      <c r="F41" s="67"/>
      <c r="G41" s="68"/>
    </row>
    <row r="42" spans="1:7" ht="15.75" hidden="1">
      <c r="A42" s="80"/>
      <c r="B42" s="81"/>
      <c r="C42" s="66">
        <f>SUM(D42:G42)</f>
        <v>0</v>
      </c>
      <c r="D42" s="67"/>
      <c r="E42" s="67"/>
      <c r="F42" s="67"/>
      <c r="G42" s="68"/>
    </row>
    <row r="43" spans="1:7" ht="12.75" hidden="1">
      <c r="A43" s="152" t="s">
        <v>43</v>
      </c>
      <c r="B43" s="144"/>
      <c r="C43" s="70"/>
      <c r="D43" s="70"/>
      <c r="E43" s="70"/>
      <c r="F43" s="70"/>
      <c r="G43" s="122"/>
    </row>
    <row r="44" spans="1:7" ht="16.5" hidden="1" thickBot="1">
      <c r="A44" s="71"/>
      <c r="B44" s="72" t="s">
        <v>44</v>
      </c>
      <c r="C44" s="82">
        <f>SUM(C40:C42)</f>
        <v>0</v>
      </c>
      <c r="D44" s="82">
        <f>SUM(D40:D42)</f>
        <v>0</v>
      </c>
      <c r="E44" s="82">
        <f>SUM(E40:E42)</f>
        <v>0</v>
      </c>
      <c r="F44" s="82">
        <f>SUM(F40:F42)</f>
        <v>0</v>
      </c>
      <c r="G44" s="83">
        <f>SUM(G40:G42)</f>
        <v>0</v>
      </c>
    </row>
    <row r="45" spans="1:7" ht="0.75" customHeight="1">
      <c r="A45" s="123"/>
      <c r="B45" s="77"/>
      <c r="C45" s="77"/>
      <c r="D45" s="77"/>
      <c r="E45" s="77"/>
      <c r="F45" s="77"/>
      <c r="G45" s="124"/>
    </row>
    <row r="46" spans="1:7" ht="16.5" thickBot="1">
      <c r="A46" s="123"/>
      <c r="B46" s="125" t="s">
        <v>54</v>
      </c>
      <c r="C46" s="77"/>
      <c r="D46" s="77"/>
      <c r="E46" s="77"/>
      <c r="F46" s="77"/>
      <c r="G46" s="124"/>
    </row>
    <row r="47" spans="1:7" ht="31.5">
      <c r="A47" s="113" t="s">
        <v>41</v>
      </c>
      <c r="B47" s="61" t="s">
        <v>47</v>
      </c>
      <c r="C47" s="62" t="s">
        <v>3</v>
      </c>
      <c r="D47" s="62" t="s">
        <v>4</v>
      </c>
      <c r="E47" s="62" t="s">
        <v>5</v>
      </c>
      <c r="F47" s="62" t="s">
        <v>6</v>
      </c>
      <c r="G47" s="63" t="s">
        <v>7</v>
      </c>
    </row>
    <row r="48" spans="1:7" ht="31.5">
      <c r="A48" s="114" t="s">
        <v>8</v>
      </c>
      <c r="B48" s="115" t="s">
        <v>55</v>
      </c>
      <c r="C48" s="66">
        <f>SUM(D48:G48)</f>
        <v>0.9708</v>
      </c>
      <c r="D48" s="66">
        <f>D49+D50</f>
        <v>0</v>
      </c>
      <c r="E48" s="66">
        <f>E49+E50</f>
        <v>0</v>
      </c>
      <c r="F48" s="66">
        <f>F49+F50</f>
        <v>0</v>
      </c>
      <c r="G48" s="126">
        <f>G49+G50</f>
        <v>0.9708</v>
      </c>
    </row>
    <row r="49" spans="1:7" ht="15.75">
      <c r="A49" s="114" t="s">
        <v>10</v>
      </c>
      <c r="B49" s="115" t="s">
        <v>56</v>
      </c>
      <c r="C49" s="66">
        <f aca="true" t="shared" si="0" ref="C49:C59">SUM(D49:G49)</f>
        <v>0.2463</v>
      </c>
      <c r="D49" s="67"/>
      <c r="E49" s="67"/>
      <c r="F49" s="67"/>
      <c r="G49" s="68">
        <v>0.2463</v>
      </c>
    </row>
    <row r="50" spans="1:7" ht="15.75">
      <c r="A50" s="114" t="s">
        <v>17</v>
      </c>
      <c r="B50" s="115" t="s">
        <v>57</v>
      </c>
      <c r="C50" s="66">
        <f t="shared" si="0"/>
        <v>0.7245</v>
      </c>
      <c r="D50" s="67"/>
      <c r="E50" s="67"/>
      <c r="F50" s="67"/>
      <c r="G50" s="68">
        <v>0.7245</v>
      </c>
    </row>
    <row r="51" spans="1:7" ht="15.75">
      <c r="A51" s="114" t="s">
        <v>25</v>
      </c>
      <c r="B51" s="115" t="s">
        <v>58</v>
      </c>
      <c r="C51" s="66">
        <f t="shared" si="0"/>
        <v>0</v>
      </c>
      <c r="D51" s="66">
        <f>D52+D53</f>
        <v>0</v>
      </c>
      <c r="E51" s="66">
        <f>E52+E53</f>
        <v>0</v>
      </c>
      <c r="F51" s="66">
        <f>F52+F53</f>
        <v>0</v>
      </c>
      <c r="G51" s="126">
        <f>G52+G53</f>
        <v>0</v>
      </c>
    </row>
    <row r="52" spans="1:7" ht="15.75">
      <c r="A52" s="114" t="s">
        <v>27</v>
      </c>
      <c r="B52" s="115" t="s">
        <v>56</v>
      </c>
      <c r="C52" s="66">
        <f t="shared" si="0"/>
        <v>0</v>
      </c>
      <c r="D52" s="67"/>
      <c r="E52" s="67"/>
      <c r="F52" s="67"/>
      <c r="G52" s="68"/>
    </row>
    <row r="53" spans="1:7" ht="15.75">
      <c r="A53" s="114" t="s">
        <v>59</v>
      </c>
      <c r="B53" s="115" t="s">
        <v>57</v>
      </c>
      <c r="C53" s="66">
        <f t="shared" si="0"/>
        <v>0</v>
      </c>
      <c r="D53" s="67"/>
      <c r="E53" s="67"/>
      <c r="F53" s="67"/>
      <c r="G53" s="68"/>
    </row>
    <row r="54" spans="1:7" ht="15.75">
      <c r="A54" s="114" t="s">
        <v>29</v>
      </c>
      <c r="B54" s="115" t="s">
        <v>60</v>
      </c>
      <c r="C54" s="66">
        <f t="shared" si="0"/>
        <v>0</v>
      </c>
      <c r="D54" s="66">
        <f>D55+D56</f>
        <v>0</v>
      </c>
      <c r="E54" s="66">
        <f>E55+E56</f>
        <v>0</v>
      </c>
      <c r="F54" s="66">
        <f>F55+F56</f>
        <v>0</v>
      </c>
      <c r="G54" s="126">
        <f>G55+G56</f>
        <v>0</v>
      </c>
    </row>
    <row r="55" spans="1:7" ht="15.75">
      <c r="A55" s="114" t="s">
        <v>61</v>
      </c>
      <c r="B55" s="115" t="s">
        <v>56</v>
      </c>
      <c r="C55" s="66">
        <f t="shared" si="0"/>
        <v>0</v>
      </c>
      <c r="D55" s="67"/>
      <c r="E55" s="67"/>
      <c r="F55" s="67"/>
      <c r="G55" s="68"/>
    </row>
    <row r="56" spans="1:7" ht="15.75">
      <c r="A56" s="114" t="s">
        <v>62</v>
      </c>
      <c r="B56" s="115" t="s">
        <v>57</v>
      </c>
      <c r="C56" s="66">
        <f t="shared" si="0"/>
        <v>0</v>
      </c>
      <c r="D56" s="67"/>
      <c r="E56" s="67"/>
      <c r="F56" s="67"/>
      <c r="G56" s="68"/>
    </row>
    <row r="57" spans="1:7" ht="15.75">
      <c r="A57" s="114" t="s">
        <v>31</v>
      </c>
      <c r="B57" s="115" t="s">
        <v>63</v>
      </c>
      <c r="C57" s="66">
        <f t="shared" si="0"/>
        <v>0</v>
      </c>
      <c r="D57" s="66">
        <f>D58+D59</f>
        <v>0</v>
      </c>
      <c r="E57" s="66">
        <f>E58+E59</f>
        <v>0</v>
      </c>
      <c r="F57" s="66">
        <f>F58+F59</f>
        <v>0</v>
      </c>
      <c r="G57" s="126">
        <f>G58+G59</f>
        <v>0</v>
      </c>
    </row>
    <row r="58" spans="1:7" ht="15.75">
      <c r="A58" s="114" t="s">
        <v>33</v>
      </c>
      <c r="B58" s="115" t="s">
        <v>56</v>
      </c>
      <c r="C58" s="66">
        <f t="shared" si="0"/>
        <v>0</v>
      </c>
      <c r="D58" s="67"/>
      <c r="E58" s="67"/>
      <c r="F58" s="67"/>
      <c r="G58" s="68"/>
    </row>
    <row r="59" spans="1:7" ht="15.75">
      <c r="A59" s="114" t="s">
        <v>35</v>
      </c>
      <c r="B59" s="115" t="s">
        <v>57</v>
      </c>
      <c r="C59" s="66">
        <f t="shared" si="0"/>
        <v>0</v>
      </c>
      <c r="D59" s="67"/>
      <c r="E59" s="67"/>
      <c r="F59" s="67"/>
      <c r="G59" s="68"/>
    </row>
    <row r="60" spans="1:7" ht="13.5" thickBot="1">
      <c r="A60" s="153" t="s">
        <v>43</v>
      </c>
      <c r="B60" s="142"/>
      <c r="C60" s="70"/>
      <c r="D60" s="70"/>
      <c r="E60" s="70"/>
      <c r="F60" s="70"/>
      <c r="G60" s="122"/>
    </row>
    <row r="61" spans="1:7" ht="16.5" thickBot="1">
      <c r="A61" s="116"/>
      <c r="B61" s="117" t="s">
        <v>64</v>
      </c>
      <c r="C61" s="86">
        <f>C48</f>
        <v>0.9708</v>
      </c>
      <c r="D61" s="86">
        <f>D48+D51+D54+D57</f>
        <v>0</v>
      </c>
      <c r="E61" s="86">
        <f>SUM(E48:E59)</f>
        <v>0</v>
      </c>
      <c r="F61" s="86">
        <f>SUM(F48:F59)</f>
        <v>0</v>
      </c>
      <c r="G61" s="86">
        <f>G48</f>
        <v>0.9708</v>
      </c>
    </row>
    <row r="62" spans="1:7" ht="16.5" thickBot="1">
      <c r="A62" s="116"/>
      <c r="B62" s="117" t="s">
        <v>56</v>
      </c>
      <c r="C62" s="86">
        <f>C49</f>
        <v>0.2463</v>
      </c>
      <c r="D62" s="86">
        <f>D49+D52+D55+D58</f>
        <v>0</v>
      </c>
      <c r="E62" s="86">
        <f>E49+E52+E55+E58</f>
        <v>0</v>
      </c>
      <c r="F62" s="86">
        <f>F49+F52+F55+F58</f>
        <v>0</v>
      </c>
      <c r="G62" s="86">
        <f>G49</f>
        <v>0.2463</v>
      </c>
    </row>
    <row r="63" spans="1:7" ht="16.5" thickBot="1">
      <c r="A63" s="116"/>
      <c r="B63" s="117" t="s">
        <v>57</v>
      </c>
      <c r="C63" s="86">
        <f>C50</f>
        <v>0.7245</v>
      </c>
      <c r="D63" s="86">
        <f>D50+D53+D56+D59</f>
        <v>0</v>
      </c>
      <c r="E63" s="86">
        <f>E50+E53+E56+E59</f>
        <v>0</v>
      </c>
      <c r="F63" s="86">
        <f>F50+F53+F56+F59</f>
        <v>0</v>
      </c>
      <c r="G63" s="86">
        <f>G50</f>
        <v>0.7245</v>
      </c>
    </row>
    <row r="67" ht="3" customHeight="1"/>
    <row r="68" ht="21" customHeight="1"/>
  </sheetData>
  <sheetProtection/>
  <protectedRanges>
    <protectedRange sqref="J12 L12:L13 I15:L18 I21:L21 D21:G21 O12 Q12:Q13 N15:Q18 N21:Q21 D25:G25 D18:G18 D17 G17 D23:D24 E12 G12:G13 D15:G16" name="Диапазон1"/>
    <protectedRange sqref="E17:F17" name="Диапазон1_1"/>
    <protectedRange sqref="E23:G24" name="Диапазон1_3"/>
    <protectedRange sqref="A48:B59 A40:B42 A32:B34" name="Диапазон1_1_1"/>
  </protectedRanges>
  <mergeCells count="11">
    <mergeCell ref="M6:Q6"/>
    <mergeCell ref="A35:B35"/>
    <mergeCell ref="A43:B43"/>
    <mergeCell ref="A60:B60"/>
    <mergeCell ref="H6:L6"/>
    <mergeCell ref="F1:G1"/>
    <mergeCell ref="A3:G3"/>
    <mergeCell ref="A6:A7"/>
    <mergeCell ref="B6:B7"/>
    <mergeCell ref="C6:G6"/>
    <mergeCell ref="B4:F4"/>
  </mergeCells>
  <hyperlinks>
    <hyperlink ref="A35:B35" location="'Баланс энергии'!A30" display="Добавить"/>
    <hyperlink ref="A43:B43" location="'Баланс энергии'!A36" display="Добавить"/>
    <hyperlink ref="A60:B60" location="'Баланс энергии'!A36" display="Добавить"/>
  </hyperlink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ТОРИ Аудит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</dc:creator>
  <cp:keywords/>
  <dc:description/>
  <cp:lastModifiedBy>Grichaeva</cp:lastModifiedBy>
  <cp:lastPrinted>2014-04-30T07:52:38Z</cp:lastPrinted>
  <dcterms:created xsi:type="dcterms:W3CDTF">2012-08-21T09:09:52Z</dcterms:created>
  <dcterms:modified xsi:type="dcterms:W3CDTF">2014-04-30T07:52:38Z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